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 Id="rId4" Target="docProps/custom.xml" Type="http://schemas.openxmlformats.org/officeDocument/2006/relationships/custom-properties"></Relationship></Relationships>
</file>

<file path=xl/workbook.xml><?xml version="1.0" encoding="utf-8"?>
<workbook xmlns="http://schemas.openxmlformats.org/spreadsheetml/2006/main" xmlns:r="http://schemas.openxmlformats.org/officeDocument/2006/relationships">
  <fileVersion appName="Calc"/>
  <workbookPr showObjects="all"/>
  <workbookProtection/>
  <bookViews>
    <workbookView showHorizontalScroll="true" showVerticalScroll="true" showSheetTabs="true" xWindow="0" yWindow="0" windowWidth="16384" windowHeight="8192" tabRatio="500"/>
  </bookViews>
  <sheets>
    <sheet name="Income Statement" sheetId="1" r:id="rId3" state="visible"/>
    <sheet name="Balance Sheet" sheetId="2" r:id="rId4" state="visible"/>
    <sheet name="Assumptions" sheetId="3" r:id="rId5" state="visible"/>
  </sheets>
  <calcPr iterateCount="100" iterateDelta="0.0001" refMode="A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C19" authorId="0">
      <text>
        <r>
          <rPr>
            <sz val="10"/>
            <rFont val="Arial"/>
            <family val="2"/>
          </rPr>
          <t xml:space="preserve">Effective tax rate is linked to the Assumptions sheet (cell C6). Change it there to update all quarters.</t>
        </r>
      </text>
    </comment>
  </commentList>
</comments>
</file>

<file path=xl/sharedStrings.xml><?xml version="1.0" encoding="utf-8"?>
<sst xmlns="http://schemas.openxmlformats.org/spreadsheetml/2006/main" count="110" uniqueCount="110">
  <si>
    <t xml:space="preserve">BlueRiver Electronics Ltd.</t>
  </si>
  <si>
    <t xml:space="preserve">CONSOLIDATED STATEMENTS OF OPERATIONS</t>
  </si>
  <si>
    <t xml:space="preserve">(In thousands of U.S. dollars, unaudited)</t>
  </si>
  <si>
    <t xml:space="preserve">Q1</t>
  </si>
  <si>
    <t xml:space="preserve">Q2</t>
  </si>
  <si>
    <t xml:space="preserve">Q3</t>
  </si>
  <si>
    <t xml:space="preserve">Q4</t>
  </si>
  <si>
    <t xml:space="preserve">FY 2025</t>
  </si>
  <si>
    <t xml:space="preserve">Product revenue</t>
  </si>
  <si>
    <t xml:space="preserve">Service revenue</t>
  </si>
  <si>
    <t xml:space="preserve">Total revenue</t>
  </si>
  <si>
    <t xml:space="preserve">Cost of goods sold</t>
  </si>
  <si>
    <t xml:space="preserve">Gross profit</t>
  </si>
  <si>
    <t xml:space="preserve">Gross margin</t>
  </si>
  <si>
    <t xml:space="preserve">Operating expenses:</t>
  </si>
  <si>
    <t xml:space="preserve">Sales and marketing</t>
  </si>
  <si>
    <t xml:space="preserve">Research and development</t>
  </si>
  <si>
    <t xml:space="preserve">General and administrative</t>
  </si>
  <si>
    <t xml:space="preserve">Total operating expenses</t>
  </si>
  <si>
    <t xml:space="preserve">Operating income</t>
  </si>
  <si>
    <t xml:space="preserve">Provision for income taxes</t>
  </si>
  <si>
    <t xml:space="preserve">Net income</t>
  </si>
  <si>
    <t xml:space="preserve">Note 1 — Basis of presentation: Figures are unaudited management accounts prepared for internal review. Service revenue includes extended warranty contracts recognized ratably over the service period. Refer to the Assumptions sheet for the effective tax rate and foreign currency treatment applied in this report.</t>
  </si>
  <si>
    <t xml:space="preserve">CONSOLIDATED BALANCE SHEET</t>
  </si>
  <si>
    <t xml:space="preserve">As of December 31, 2025 (in thousands of U.S. dollars)</t>
  </si>
  <si>
    <t xml:space="preserve">Amount</t>
  </si>
  <si>
    <t xml:space="preserve">% of total assets</t>
  </si>
  <si>
    <t xml:space="preserve">Asset Composition</t>
  </si>
  <si>
    <t xml:space="preserve">Assets</t>
  </si>
  <si>
    <t xml:space="preserve">Cash and cash equivalents</t>
  </si>
  <si>
    <t xml:space="preserve">Accounts receivable</t>
  </si>
  <si>
    <t xml:space="preserve">Accounts receivable, net</t>
  </si>
  <si>
    <t xml:space="preserve">Inventories</t>
  </si>
  <si>
    <t xml:space="preserve">Property, plant &amp; equipment</t>
  </si>
  <si>
    <t xml:space="preserve">Total current assets</t>
  </si>
  <si>
    <t xml:space="preserve">Intangible assets</t>
  </si>
  <si>
    <t xml:space="preserve">Property, plant and equipment, net</t>
  </si>
  <si>
    <t xml:space="preserve">Intangible assets, net</t>
  </si>
  <si>
    <t xml:space="preserve">Total assets</t>
  </si>
  <si>
    <t xml:space="preserve">Liabilities and shareholders’ equity</t>
  </si>
  <si>
    <t xml:space="preserve">Accounts payable</t>
  </si>
  <si>
    <t xml:space="preserve">Short-term borrowings</t>
  </si>
  <si>
    <t xml:space="preserve">Total current liabilities</t>
  </si>
  <si>
    <t xml:space="preserve">Long-term debt</t>
  </si>
  <si>
    <t xml:space="preserve">Total liabilities</t>
  </si>
  <si>
    <t xml:space="preserve">Common stock</t>
  </si>
  <si>
    <t xml:space="preserve">Retained earnings</t>
  </si>
  <si>
    <t xml:space="preserve">Total shareholders’ equity</t>
  </si>
  <si>
    <t xml:space="preserve">Total liabilities and shareholders’ equity</t>
  </si>
  <si>
    <t xml:space="preserve">Key Assumptions</t>
  </si>
  <si>
    <t xml:space="preserve">Assumption</t>
  </si>
  <si>
    <t xml:space="preserve">Value</t>
  </si>
  <si>
    <t xml:space="preserve">Effective tax rate</t>
  </si>
  <si>
    <t xml:space="preserve">Planned revenue growth (YoY)</t>
  </si>
  <si>
    <t xml:space="preserve">Average FX rate (EUR/USD)</t>
  </si>
  <si>
    <t xml:space="preserve">All foreign currency transactions are translated at the average monthly exchange rate. Do not translate account codes or the company legal name.</t>
  </si>
  <si>
    <t>DEMONSTRAÇÕES CONSOLIDADAS DE RESULTADOS</t>
  </si>
  <si>
    <t>(Em milhares de dólares dos EUA, não auditado)</t>
  </si>
  <si>
    <t>1T</t>
  </si>
  <si>
    <t>2T</t>
  </si>
  <si>
    <t>3T</t>
  </si>
  <si>
    <t>4T</t>
  </si>
  <si>
    <t>AF 2025</t>
  </si>
  <si>
    <t>Receita de produtos</t>
  </si>
  <si>
    <t>Receita de serviços</t>
  </si>
  <si>
    <t>Receita total</t>
  </si>
  <si>
    <t>Custo dos produtos vendidos</t>
  </si>
  <si>
    <t>Lucro bruto</t>
  </si>
  <si>
    <t>Margem bruta</t>
  </si>
  <si>
    <t>Despesas operacionais:</t>
  </si>
  <si>
    <t>Despesas com vendas e marketing</t>
  </si>
  <si>
    <t>Pesquisa e desenvolvimento</t>
  </si>
  <si>
    <t>Gerais e administrativas</t>
  </si>
  <si>
    <t>Total de despesas operacionais</t>
  </si>
  <si>
    <t>Resultado operacional</t>
  </si>
  <si>
    <t>Provisão para imposto de renda</t>
  </si>
  <si>
    <t>Lucro líquido</t>
  </si>
  <si>
    <t>Nota 1 — Base de apresentação: Os valores são demonstrações gerenciais não auditadas preparadas para revisão interna. A receita de serviços inclui contratos de garantia estendida reconhecidos proporcionalmente ao longo do período de serviço. Consulte a planilha de Premissas para a alíquota efetiva de imposto e o tratamento de moeda estrangeira aplicado neste relatório.</t>
  </si>
  <si>
    <t>BALANÇO PATRIMONIAL CONSOLIDADO</t>
  </si>
  <si>
    <t>Em 31 de dezembro de 2025 (em milhares de dólares americanos)</t>
  </si>
  <si>
    <t>Valor</t>
  </si>
  <si>
    <t>% do total dos ativos</t>
  </si>
  <si>
    <t>Composição dos ativos</t>
  </si>
  <si>
    <t>Ativos</t>
  </si>
  <si>
    <t>Caixa e equivalentes de caixa</t>
  </si>
  <si>
    <t>Contas a receber</t>
  </si>
  <si>
    <t>Contas a receber, líquido</t>
  </si>
  <si>
    <t>Estoques</t>
  </si>
  <si>
    <t>Imobilizado</t>
  </si>
  <si>
    <t>Total do ativo circulante</t>
  </si>
  <si>
    <t>Ativos intangíveis</t>
  </si>
  <si>
    <t>Imobilizado, líquido</t>
  </si>
  <si>
    <t>Ativos intangíveis, líquidos</t>
  </si>
  <si>
    <t>Total dos ativos</t>
  </si>
  <si>
    <t>Passivos e patrimônio líquido</t>
  </si>
  <si>
    <t>Contas a pagar</t>
  </si>
  <si>
    <t>Empréstimos de curto prazo</t>
  </si>
  <si>
    <t>Total do passivo circulante</t>
  </si>
  <si>
    <t>Dívida de longo prazo</t>
  </si>
  <si>
    <t>Total do passivo</t>
  </si>
  <si>
    <t>Capital social</t>
  </si>
  <si>
    <t>Lucros retidos</t>
  </si>
  <si>
    <t>Total do patrimônio líquido</t>
  </si>
  <si>
    <t>Total dos passivos e patrimônio líquido</t>
  </si>
  <si>
    <t>Premissas principais</t>
  </si>
  <si>
    <t>Premissa</t>
  </si>
  <si>
    <t>Alíquota efetiva de imposto</t>
  </si>
  <si>
    <t>Crescimento planejado da receita (YoY)</t>
  </si>
  <si>
    <t>Taxa média de câmbio (EUR/USD)</t>
  </si>
  <si>
    <t>Todas as transações em moeda estrangeira são convertidas pela taxa média mensal de câmbio. Não traduza códigos de conta nem o nome jurídico da empresa.</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</si>
</sst>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7">
    <numFmt numFmtId="164" formatCode="General"/>
    <numFmt numFmtId="165" formatCode="\$#,##0_);&quot;($&quot;#,##0\)"/>
    <numFmt numFmtId="166" formatCode="#,##0_);\(#,##0\)"/>
    <numFmt numFmtId="167" formatCode="0.0%_);\(0.0%\)"/>
    <numFmt numFmtId="168" formatCode="#,##0"/>
    <numFmt numFmtId="169" formatCode="0%"/>
    <numFmt numFmtId="170" formatCode="0.00"/>
  </numFmts>
  <fonts count="17">
    <font>
      <name val="Calibri"/>
      <charset val="1"/>
      <family val="2"/>
      <color theme="1"/>
      <sz val="11"/>
    </font>
    <font>
      <name val="Arial"/>
      <family val="0"/>
      <sz val="10"/>
    </font>
    <font>
      <name val="Arial"/>
      <family val="0"/>
      <sz val="10"/>
    </font>
    <font>
      <name val="Arial"/>
      <family val="0"/>
      <sz val="10"/>
    </font>
    <font>
      <name val="Arial"/>
      <charset val="1"/>
      <family val="0"/>
      <b val="1"/>
      <color rgb="FF1A1A2E"/>
      <sz val="15"/>
    </font>
    <font>
      <name val="Arial"/>
      <charset val="1"/>
      <family val="0"/>
      <b val="1"/>
      <color rgb="FF595959"/>
      <sz val="10"/>
    </font>
    <font>
      <name val="Arial"/>
      <charset val="1"/>
      <family val="0"/>
      <i val="1"/>
      <color rgb="FF595959"/>
      <sz val="9"/>
    </font>
    <font>
      <name val="Arial"/>
      <charset val="1"/>
      <family val="0"/>
      <b val="1"/>
      <color rgb="FF1A1A2E"/>
      <sz val="10"/>
    </font>
    <font>
      <name val="Arial"/>
      <charset val="1"/>
      <family val="0"/>
      <color rgb="FF1A1A2E"/>
      <sz val="10"/>
    </font>
    <font>
      <name val="Arial"/>
      <charset val="1"/>
      <family val="0"/>
      <i val="1"/>
      <color rgb="FF595959"/>
      <sz val="8.5"/>
    </font>
    <font>
      <name val="Arial"/>
      <family val="2"/>
      <sz val="10"/>
    </font>
    <font>
      <name val="Calibri"/>
      <family val="2"/>
      <b val="1"/>
      <color rgb="FF000000"/>
      <sz val="18"/>
    </font>
    <font>
      <name val="Calibri"/>
      <family val="2"/>
      <color rgb="FF000000"/>
      <sz val="10"/>
    </font>
    <font>
      <name val="Calibri"/>
      <family val="2"/>
      <b val="1"/>
      <color rgb="FF000000"/>
      <sz val="10"/>
    </font>
    <font>
      <name val="Arial"/>
      <charset val="1"/>
      <family val="0"/>
      <color rgb="FF1A1A2E"/>
      <sz val="9.5"/>
    </font>
    <font>
      <name val="Arial"/>
      <charset val="1"/>
      <family val="0"/>
      <color rgb="FF595959"/>
      <sz val="10"/>
    </font>
    <font>
      <name val="Arial"/>
      <charset val="1"/>
      <family val="0"/>
      <b val="1"/>
      <color rgb="FF1A1A2E"/>
      <sz val="13"/>
    </font>
  </fonts>
  <fills count="2">
    <fill>
      <patternFill patternType="none"/>
    </fill>
    <fill>
      <patternFill patternType="gray125"/>
    </fill>
  </fills>
  <borders count="5">
    <border>
      <left/>
      <right/>
      <top/>
      <bottom/>
      <diagonal/>
    </border>
    <border>
      <left/>
      <right/>
      <top/>
      <bottom style="thin"/>
      <diagonal/>
    </border>
    <border>
      <left/>
      <right/>
      <top style="thin"/>
      <bottom/>
      <diagonal/>
    </border>
    <border>
      <left/>
      <right/>
      <top style="thin"/>
      <bottom style="double"/>
      <diagonal/>
    </border>
    <border>
      <left/>
      <right/>
      <top/>
      <bottom style="thin">
        <color rgb="FFD9D9D9"/>
      </bottom>
      <diagonal/>
    </border>
  </borders>
  <cellStyleXfs count="20">
    <xf numFmtId="164" fontId="0" fillId="0" borderId="0" applyFont="true" applyBorder="true" applyAlignment="true" applyProtection="true">
      <alignment horizontal="general" vertical="bottom"/>
      <protection hidden="false" locked="tru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protection hidden="false" locked="true"/>
    </xf>
    <xf numFmtId="164" fontId="0" fillId="0" borderId="0" xfId="0" applyFont="false" applyBorder="false" applyAlignment="true" applyProtection="false">
      <alignment horizontal="general" vertical="bottom"/>
      <protection hidden="false" locked="true"/>
    </xf>
    <xf numFmtId="164" fontId="4" fillId="0" borderId="0" xfId="0" applyFont="true" applyBorder="false" applyAlignment="true" applyProtection="false">
      <alignment horizontal="general" vertical="bottom"/>
      <protection hidden="false" locked="true"/>
    </xf>
    <xf numFmtId="164" fontId="5" fillId="0" borderId="0" xfId="0" applyFont="true" applyBorder="false" applyAlignment="true" applyProtection="false">
      <alignment horizontal="general" vertical="bottom"/>
      <protection hidden="false" locked="true"/>
    </xf>
    <xf numFmtId="164" fontId="6" fillId="0" borderId="0" xfId="0" applyFont="true" applyBorder="false" applyAlignment="true" applyProtection="false">
      <alignment horizontal="general" vertical="bottom"/>
      <protection hidden="false" locked="true"/>
    </xf>
    <xf numFmtId="164" fontId="7" fillId="0" borderId="1" xfId="0" applyFont="true" applyBorder="true" applyAlignment="true" applyProtection="false">
      <alignment horizontal="left" vertical="center"/>
      <protection hidden="false" locked="true"/>
    </xf>
    <xf numFmtId="164" fontId="7" fillId="0" borderId="1" xfId="0" applyFont="true" applyBorder="true" applyAlignment="true" applyProtection="false">
      <alignment horizontal="right" vertical="center"/>
      <protection hidden="false" locked="true"/>
    </xf>
    <xf numFmtId="164" fontId="8" fillId="0" borderId="0" xfId="0" applyFont="true" applyBorder="false" applyAlignment="true" applyProtection="false">
      <alignment horizontal="left" indent="1" vertical="center"/>
      <protection hidden="false" locked="true"/>
    </xf>
    <xf numFmtId="165" fontId="8" fillId="0" borderId="0" xfId="0" applyFont="true" applyBorder="false" applyAlignment="true" applyProtection="false">
      <alignment horizontal="right" vertical="center"/>
      <protection hidden="false" locked="true"/>
    </xf>
    <xf numFmtId="166" fontId="8" fillId="0" borderId="0" xfId="0" applyFont="true" applyBorder="false" applyAlignment="true" applyProtection="false">
      <alignment horizontal="right" vertical="center"/>
      <protection hidden="false" locked="true"/>
    </xf>
    <xf numFmtId="164" fontId="7" fillId="0" borderId="2" xfId="0" applyFont="true" applyBorder="true" applyAlignment="true" applyProtection="false">
      <alignment horizontal="left" indent="1" vertical="center"/>
      <protection hidden="false" locked="true"/>
    </xf>
    <xf numFmtId="166" fontId="7" fillId="0" borderId="2" xfId="0" applyFont="true" applyBorder="true" applyAlignment="true" applyProtection="false">
      <alignment horizontal="right" vertical="center"/>
      <protection hidden="false" locked="true"/>
    </xf>
    <xf numFmtId="167" fontId="8" fillId="0" borderId="0" xfId="0" applyFont="true" applyBorder="false" applyAlignment="true" applyProtection="false">
      <alignment horizontal="right" vertical="center"/>
      <protection hidden="false" locked="true"/>
    </xf>
    <xf numFmtId="164" fontId="7" fillId="0" borderId="0" xfId="0" applyFont="true" applyBorder="false" applyAlignment="true" applyProtection="false">
      <alignment horizontal="general" vertical="bottom"/>
      <protection hidden="false" locked="true"/>
    </xf>
    <xf numFmtId="164" fontId="8" fillId="0" borderId="0" xfId="0" applyFont="true" applyBorder="false" applyAlignment="true" applyProtection="false">
      <alignment horizontal="left" indent="2" vertical="center"/>
      <protection hidden="false" locked="true"/>
    </xf>
    <xf numFmtId="164" fontId="7" fillId="0" borderId="0" xfId="0" applyFont="true" applyBorder="false" applyAlignment="true" applyProtection="false">
      <alignment horizontal="left" indent="1" vertical="center"/>
      <protection hidden="false" locked="true"/>
    </xf>
    <xf numFmtId="166" fontId="7" fillId="0" borderId="0" xfId="0" applyFont="true" applyBorder="false" applyAlignment="true" applyProtection="false">
      <alignment horizontal="right" vertical="center"/>
      <protection hidden="false" locked="true"/>
    </xf>
    <xf numFmtId="164" fontId="7" fillId="0" borderId="3" xfId="0" applyFont="true" applyBorder="true" applyAlignment="true" applyProtection="false">
      <alignment horizontal="left" indent="1" vertical="center"/>
      <protection hidden="false" locked="true"/>
    </xf>
    <xf numFmtId="165" fontId="7" fillId="0" borderId="3" xfId="0" applyFont="true" applyBorder="true" applyAlignment="true" applyProtection="false">
      <alignment horizontal="right" vertical="center"/>
      <protection hidden="false" locked="true"/>
    </xf>
    <xf numFmtId="164" fontId="9" fillId="0" borderId="0" xfId="0" applyFont="true" applyBorder="true" applyAlignment="true" applyProtection="false">
      <alignment horizontal="left" vertical="top" wrapText="true"/>
      <protection hidden="false" locked="true"/>
    </xf>
    <xf numFmtId="164" fontId="7" fillId="0" borderId="1" xfId="0" applyFont="true" applyBorder="true" applyAlignment="false" applyProtection="false">
      <alignment horizontal="general" vertical="bottom"/>
      <protection hidden="false" locked="true"/>
    </xf>
    <xf numFmtId="164" fontId="0" fillId="0" borderId="1" xfId="0" applyFont="false" applyBorder="true" applyAlignment="false" applyProtection="false">
      <alignment horizontal="general" vertical="bottom"/>
      <protection hidden="false" locked="true"/>
    </xf>
    <xf numFmtId="164" fontId="7" fillId="0" borderId="0" xfId="0" applyFont="true" applyBorder="false" applyAlignment="true" applyProtection="false">
      <alignment horizontal="left" vertical="center"/>
      <protection hidden="false" locked="true"/>
    </xf>
    <xf numFmtId="164" fontId="14" fillId="0" borderId="4" xfId="0" applyFont="true" applyBorder="true" applyAlignment="false" applyProtection="false">
      <alignment horizontal="general" vertical="bottom"/>
      <protection hidden="false" locked="true"/>
    </xf>
    <xf numFmtId="168" fontId="14" fillId="0" borderId="4" xfId="0" applyFont="true" applyBorder="true" applyAlignment="true" applyProtection="false">
      <alignment horizontal="right" vertical="center"/>
      <protection hidden="false" locked="true"/>
    </xf>
    <xf numFmtId="167" fontId="15" fillId="0" borderId="0" xfId="0" applyFont="true" applyBorder="false" applyAlignment="true" applyProtection="false">
      <alignment horizontal="right" vertical="center"/>
      <protection hidden="false" locked="true"/>
    </xf>
    <xf numFmtId="167" fontId="15" fillId="0" borderId="2" xfId="0" applyFont="true" applyBorder="true" applyAlignment="true" applyProtection="false">
      <alignment horizontal="right" vertical="center"/>
      <protection hidden="false" locked="true"/>
    </xf>
    <xf numFmtId="167" fontId="15" fillId="0" borderId="3" xfId="0" applyFont="true" applyBorder="true" applyAlignment="true" applyProtection="false">
      <alignment horizontal="right" vertical="center"/>
      <protection hidden="false" locked="true"/>
    </xf>
    <xf numFmtId="164" fontId="16" fillId="0" borderId="0" xfId="0" applyFont="true" applyBorder="false" applyAlignment="true" applyProtection="false">
      <alignment horizontal="general" vertical="bottom"/>
      <protection hidden="false" locked="true"/>
    </xf>
    <xf numFmtId="164" fontId="8" fillId="0" borderId="4" xfId="0" applyFont="true" applyBorder="true" applyAlignment="true" applyProtection="false">
      <alignment horizontal="general" vertical="bottom"/>
      <protection hidden="false" locked="true"/>
    </xf>
    <xf numFmtId="167" fontId="8" fillId="0" borderId="4" xfId="0" applyFont="true" applyBorder="true" applyAlignment="true" applyProtection="false">
      <alignment horizontal="right" vertical="center"/>
      <protection hidden="false" locked="true"/>
    </xf>
    <xf numFmtId="170" fontId="8" fillId="0" borderId="4" xfId="0" applyFont="true" applyBorder="true" applyAlignment="true" applyProtection="false">
      <alignment horizontal="right" vertical="center"/>
      <protection hidden="false" locked="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4F81BD"/>
      <rgbColor rgb="FF9999FF"/>
      <rgbColor rgb="FFC0504D"/>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BBB59"/>
      <rgbColor rgb="FFFFCC00"/>
      <rgbColor rgb="FFFF9900"/>
      <rgbColor rgb="FFFF6600"/>
      <rgbColor rgb="FF8064A2"/>
      <rgbColor rgb="FF969696"/>
      <rgbColor rgb="FF003366"/>
      <rgbColor rgb="FF339966"/>
      <rgbColor rgb="FF003300"/>
      <rgbColor rgb="FF333300"/>
      <rgbColor rgb="FF993300"/>
      <rgbColor rgb="FF595959"/>
      <rgbColor rgb="FF1F4E79"/>
      <rgbColor rgb="FF1A1A2E"/>
    </indexedColors>
  </colors>
</styleSheet>
</file>

<file path=xl/_rels/workbook.xml.rels><?xml version="1.0" encoding="UTF-8"?>
<Relationships xmlns="http://schemas.openxmlformats.org/package/2006/relationships"><Relationship Id="rId1" Target="theme/theme1.xml" Type="http://schemas.openxmlformats.org/officeDocument/2006/relationships/theme"></Relationship><Relationship Id="rId2" Target="styles.xml" Type="http://schemas.openxmlformats.org/officeDocument/2006/relationships/styles"></Relationship><Relationship Id="rId3" Target="worksheets/sheet1.xml" Type="http://schemas.openxmlformats.org/officeDocument/2006/relationships/worksheet"></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xl/sharedStrings.xml" Type="http://schemas.openxmlformats.org/officeDocument/2006/relationships/sharedStrings"></Relationship></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Receita Total Trimestral — AF2025</a:t>
            </a:r>
          </a:p>
        </c:rich>
      </c:tx>
      <c:overlay val="0"/>
      <c:spPr>
        <a:noFill/>
        <a:ln w="0">
          <a:noFill/>
        </a:ln>
      </c:spPr>
    </c:title>
    <c:autoTitleDeleted val="0"/>
    <c:plotArea>
      <c:barChart>
        <c:barDir val="col"/>
        <c:grouping val="clustered"/>
        <c:varyColors val="0"/>
        <c:ser>
          <c:idx val="0"/>
          <c:order val="0"/>
          <c:tx>
            <c:strRef>
              <c:f>'Income Statement'!B9</c:f>
              <c:strCache>
                <c:ptCount val="1"/>
                <c:pt idx="0">
                  <c:v>Total revenue</c:v>
                </c:pt>
              </c:strCache>
            </c:strRef>
          </c:tx>
          <c:spPr>
            <a:solidFill>
              <a:srgbClr val="1f4e79"/>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Statement'!$C$9:$F$9</c:f>
              <c:numCache>
                <c:formatCode>#,##0_);\(#,##0\)</c:formatCode>
                <c:ptCount val="4"/>
                <c:pt idx="0">
                  <c:v>5730</c:v>
                </c:pt>
                <c:pt idx="1">
                  <c:v>6095</c:v>
                </c:pt>
                <c:pt idx="2">
                  <c:v>6430</c:v>
                </c:pt>
                <c:pt idx="3">
                  <c:v>7260</c:v>
                </c:pt>
              </c:numCache>
            </c:numRef>
          </c:val>
        </c:ser>
        <c:gapWidth val="60"/>
        <c:overlap val="0"/>
        <c:axId val="11542146"/>
        <c:axId val="52108251"/>
      </c:barChart>
      <c:catAx>
        <c:axId val="11542146"/>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Trimestre</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52108251"/>
        <c:crosses val="autoZero"/>
        <c:auto val="1"/>
        <c:lblAlgn val="ctr"/>
        <c:lblOffset val="100"/>
        <c:noMultiLvlLbl val="0"/>
      </c:catAx>
      <c:valAx>
        <c:axId val="52108251"/>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milhares de USD</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11542146"/>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Tendência da margem bruta</a:t>
            </a:r>
          </a:p>
        </c:rich>
      </c:tx>
      <c:overlay val="0"/>
      <c:spPr>
        <a:noFill/>
        <a:ln w="0">
          <a:noFill/>
        </a:ln>
      </c:spPr>
    </c:title>
    <c:autoTitleDeleted val="0"/>
    <c:plotArea>
      <c:lineChart>
        <c:grouping val="standard"/>
        <c:varyColors val="0"/>
        <c:ser>
          <c:idx val="0"/>
          <c:order val="0"/>
          <c:tx>
            <c:strRef>
              <c:f>'Income Statement'!B12</c:f>
              <c:strCache>
                <c:ptCount val="1"/>
                <c:pt idx="0">
                  <c:v>Gross margin</c:v>
                </c:pt>
              </c:strCache>
            </c:strRef>
          </c:tx>
          <c:spPr>
            <a:solidFill>
              <a:srgbClr val="1f4e79"/>
            </a:solidFill>
            <a:ln w="28440">
              <a:solidFill>
                <a:srgbClr val="1f4e79"/>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Statement'!$C$12:$F$12</c:f>
              <c:numCache>
                <c:formatCode>0.0%_);\(0.0%\)</c:formatCode>
                <c:ptCount val="4"/>
                <c:pt idx="0">
                  <c:v>0.537521815008726</c:v>
                </c:pt>
                <c:pt idx="1">
                  <c:v>0.542247744052502</c:v>
                </c:pt>
                <c:pt idx="2">
                  <c:v>0.548989113530327</c:v>
                </c:pt>
                <c:pt idx="3">
                  <c:v>0.553719008264463</c:v>
                </c:pt>
              </c:numCache>
            </c:numRef>
          </c:val>
          <c:smooth val="0"/>
        </c:ser>
        <c:hiLowLines>
          <c:spPr>
            <a:ln w="0">
              <a:noFill/>
            </a:ln>
          </c:spPr>
        </c:hiLowLines>
        <c:marker val="0"/>
        <c:axId val="88975637"/>
        <c:axId val="42567370"/>
      </c:lineChart>
      <c:catAx>
        <c:axId val="88975637"/>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Trimestre</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42567370"/>
        <c:crosses val="autoZero"/>
        <c:auto val="1"/>
        <c:lblAlgn val="ctr"/>
        <c:lblOffset val="100"/>
        <c:noMultiLvlLbl val="0"/>
      </c:catAx>
      <c:valAx>
        <c:axId val="42567370"/>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Margem bruta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88975637"/>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Composição dos ativos — 31 de dezembro de 2025</a:t>
            </a:r>
          </a:p>
        </c:rich>
      </c:tx>
      <c:overlay val="0"/>
      <c:spPr>
        <a:noFill/>
        <a:ln w="0">
          <a:noFill/>
        </a:ln>
      </c:spPr>
    </c:title>
    <c:autoTitleDeleted val="0"/>
    <c:plotArea>
      <c:pieChart>
        <c:varyColors val="1"/>
        <c:ser>
          <c:idx val="0"/>
          <c:order val="0"/>
          <c:tx>
            <c:strRef>
              <c:f>'Balance Sheet'!G6</c:f>
              <c:strCache>
                <c:ptCount val="1"/>
                <c:pt idx="0">
                  <c:v/>
                </c:pt>
              </c:strCache>
            </c:strRef>
          </c:tx>
          <c:spPr>
            <a:solidFill>
              <a:srgbClr val="4f81bd"/>
            </a:solidFill>
            <a:ln w="0">
              <a:noFill/>
            </a:ln>
          </c:spPr>
          <c:explosion val="0"/>
          <c:dPt>
            <c:idx val="0"/>
            <c:spPr>
              <a:solidFill>
                <a:srgbClr val="4f81bd"/>
              </a:solidFill>
              <a:ln w="0">
                <a:noFill/>
              </a:ln>
            </c:spPr>
          </c:dPt>
          <c:dPt>
            <c:idx val="1"/>
            <c:spPr>
              <a:solidFill>
                <a:srgbClr val="c0504d"/>
              </a:solidFill>
              <a:ln w="0">
                <a:noFill/>
              </a:ln>
            </c:spPr>
          </c:dPt>
          <c:dPt>
            <c:idx val="2"/>
            <c:spPr>
              <a:solidFill>
                <a:srgbClr val="9bbb59"/>
              </a:solidFill>
              <a:ln w="0">
                <a:noFill/>
              </a:ln>
            </c:spPr>
          </c:dPt>
          <c:dPt>
            <c:idx val="3"/>
            <c:spPr>
              <a:solidFill>
                <a:srgbClr val="8064a2"/>
              </a:solidFill>
              <a:ln w="0">
                <a:noFill/>
              </a:ln>
            </c:spPr>
          </c:dPt>
          <c:dPt>
            <c:idx val="4"/>
            <c:spPr>
              <a:solidFill>
                <a:srgbClr val="4bacc6"/>
              </a:solidFill>
              <a:ln w="0">
                <a:noFill/>
              </a:ln>
            </c:spPr>
          </c:dPt>
          <c:dLbls>
            <c:dLbl>
              <c:idx val="0"/>
              <c:txPr>
                <a:bodyPr wrap="none"/>
                <a:lstStyle/>
                <a:p>
                  <a:pPr>
                    <a:defRPr b="0" sz="1000" spc="-1" strike="noStrike">
                      <a:latin typeface="Arial"/>
                    </a:defRPr>
                  </a:pPr>
                </a:p>
              </c:txPr>
              <c:showLegendKey val="0"/>
              <c:showVal val="0"/>
              <c:showCatName val="0"/>
              <c:showSerName val="0"/>
              <c:showPercent val="0"/>
              <c:separator> </c:separator>
            </c:dLbl>
            <c:dLbl>
              <c:idx val="1"/>
              <c:txPr>
                <a:bodyPr wrap="none"/>
                <a:lstStyle/>
                <a:p>
                  <a:pPr>
                    <a:defRPr b="0" sz="1000" spc="-1" strike="noStrike">
                      <a:latin typeface="Arial"/>
                    </a:defRPr>
                  </a:pPr>
                </a:p>
              </c:txPr>
              <c:showLegendKey val="0"/>
              <c:showVal val="0"/>
              <c:showCatName val="0"/>
              <c:showSerName val="0"/>
              <c:showPercent val="0"/>
              <c:separator> </c:separator>
            </c:dLbl>
            <c:dLbl>
              <c:idx val="2"/>
              <c:txPr>
                <a:bodyPr wrap="none"/>
                <a:lstStyle/>
                <a:p>
                  <a:pPr>
                    <a:defRPr b="0" sz="1000" spc="-1" strike="noStrike">
                      <a:latin typeface="Arial"/>
                    </a:defRPr>
                  </a:pPr>
                </a:p>
              </c:txPr>
              <c:showLegendKey val="0"/>
              <c:showVal val="0"/>
              <c:showCatName val="0"/>
              <c:showSerName val="0"/>
              <c:showPercent val="0"/>
              <c:separator> </c:separator>
            </c:dLbl>
            <c:dLbl>
              <c:idx val="3"/>
              <c:txPr>
                <a:bodyPr wrap="none"/>
                <a:lstStyle/>
                <a:p>
                  <a:pPr>
                    <a:defRPr b="0" sz="1000" spc="-1" strike="noStrike">
                      <a:latin typeface="Arial"/>
                    </a:defRPr>
                  </a:pPr>
                </a:p>
              </c:txPr>
              <c:showLegendKey val="0"/>
              <c:showVal val="0"/>
              <c:showCatName val="0"/>
              <c:showSerName val="0"/>
              <c:showPercent val="0"/>
              <c:separator> </c:separator>
            </c:dLbl>
            <c:dLbl>
              <c:idx val="4"/>
              <c:txPr>
                <a:bodyPr wrap="none"/>
                <a:lstStyle/>
                <a:p>
                  <a:pPr>
                    <a:defRPr b="0" sz="1000" spc="-1" strike="noStrike">
                      <a:latin typeface="Arial"/>
                    </a:defRPr>
                  </a:pPr>
                </a:p>
              </c:txPr>
              <c:showLegendKey val="0"/>
              <c:showVal val="0"/>
              <c:showCatName val="0"/>
              <c:showSerName val="0"/>
              <c:showPercent val="0"/>
              <c:separator> </c:separator>
            </c:dLbl>
            <c:txPr>
              <a:bodyPr wrap="none"/>
              <a:lstStyle/>
              <a:p>
                <a:pPr>
                  <a:defRPr b="0" sz="1000" spc="-1" strike="noStrike">
                    <a:latin typeface="Arial"/>
                  </a:defRPr>
                </a:pPr>
              </a:p>
            </c:txPr>
            <c:showLegendKey val="0"/>
            <c:showVal val="0"/>
            <c:showCatName val="0"/>
            <c:showSerName val="0"/>
            <c:showPercent val="0"/>
            <c:separator> </c:separator>
            <c:showLeaderLines val="1"/>
          </c:dLbls>
          <c:cat>
            <c:strRef>
              <c:f>'Balance Sheet'!$F$7:$F$11</c:f>
              <c:strCache>
                <c:ptCount val="5"/>
                <c:pt idx="0">
                  <c:v>Cash and cash equivalents</c:v>
                </c:pt>
                <c:pt idx="1">
                  <c:v>Accounts receivable</c:v>
                </c:pt>
                <c:pt idx="2">
                  <c:v>Inventories</c:v>
                </c:pt>
                <c:pt idx="3">
                  <c:v>Property, plant &amp; equipment</c:v>
                </c:pt>
                <c:pt idx="4">
                  <c:v>Intangible assets</c:v>
                </c:pt>
              </c:strCache>
            </c:strRef>
          </c:cat>
          <c:val>
            <c:numRef>
              <c:f>'Balance Sheet'!$G$7:$G$11</c:f>
              <c:numCache>
                <c:formatCode>#,##0</c:formatCode>
                <c:ptCount val="5"/>
                <c:pt idx="0">
                  <c:v>3200</c:v>
                </c:pt>
                <c:pt idx="1">
                  <c:v>2100</c:v>
                </c:pt>
                <c:pt idx="2">
                  <c:v>1850</c:v>
                </c:pt>
                <c:pt idx="3">
                  <c:v>5400</c:v>
                </c:pt>
                <c:pt idx="4">
                  <c:v>950</c:v>
                </c:pt>
              </c:numCache>
            </c:numRef>
          </c:val>
        </c:ser>
        <c:firstSliceAng val="0"/>
      </c:pieChart>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chart" Target="../charts/chart3.xml"/><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0</xdr:colOff>
      <xdr:row>5</xdr:row>
      <xdr:rowOff>0</xdr:rowOff>
    </xdr:from>
    <xdr:to>
      <xdr:col>15</xdr:col>
      <xdr:colOff>399240</xdr:colOff>
      <xdr:row>17</xdr:row>
      <xdr:rowOff>43200</xdr:rowOff>
    </xdr:to>
    <xdr:graphicFrame>
      <xdr:nvGraphicFramePr>
        <xdr:cNvPr id="0" name="Chart 1"/>
        <xdr:cNvGraphicFramePr/>
      </xdr:nvGraphicFramePr>
      <xdr:xfrm>
        <a:off x="7203600" y="990720"/>
        <a:ext cx="4679640" cy="251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20</xdr:row>
      <xdr:rowOff>0</xdr:rowOff>
    </xdr:from>
    <xdr:to>
      <xdr:col>15</xdr:col>
      <xdr:colOff>399240</xdr:colOff>
      <xdr:row>31</xdr:row>
      <xdr:rowOff>109800</xdr:rowOff>
    </xdr:to>
    <xdr:graphicFrame>
      <xdr:nvGraphicFramePr>
        <xdr:cNvPr id="1" name="Chart 2"/>
        <xdr:cNvGraphicFramePr/>
      </xdr:nvGraphicFramePr>
      <xdr:xfrm>
        <a:off x="7203600" y="4095720"/>
        <a:ext cx="4679640" cy="2519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0</xdr:colOff>
      <xdr:row>1</xdr:row>
      <xdr:rowOff>0</xdr:rowOff>
    </xdr:from>
    <xdr:to>
      <xdr:col>10</xdr:col>
      <xdr:colOff>396000</xdr:colOff>
      <xdr:row>2</xdr:row>
      <xdr:rowOff>151920</xdr:rowOff>
    </xdr:to>
    <xdr:pic>
      <xdr:nvPicPr>
        <xdr:cNvPr id="2" name="Image 3" descr="Picture"/>
        <xdr:cNvPicPr/>
      </xdr:nvPicPr>
      <xdr:blipFill>
        <a:blip r:embed="rId3"/>
        <a:stretch/>
      </xdr:blipFill>
      <xdr:spPr>
        <a:xfrm>
          <a:off x="7203600" y="190440"/>
          <a:ext cx="1618920" cy="380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13</xdr:row>
      <xdr:rowOff>0</xdr:rowOff>
    </xdr:from>
    <xdr:to>
      <xdr:col>10</xdr:col>
      <xdr:colOff>237240</xdr:colOff>
      <xdr:row>27</xdr:row>
      <xdr:rowOff>182880</xdr:rowOff>
    </xdr:to>
    <xdr:graphicFrame>
      <xdr:nvGraphicFramePr>
        <xdr:cNvPr id="3" name="Chart 1"/>
        <xdr:cNvGraphicFramePr/>
      </xdr:nvGraphicFramePr>
      <xdr:xfrm>
        <a:off x="5474880" y="2647800"/>
        <a:ext cx="4679640" cy="305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1</xdr:row>
      <xdr:rowOff>0</xdr:rowOff>
    </xdr:from>
    <xdr:to>
      <xdr:col>5</xdr:col>
      <xdr:colOff>1618920</xdr:colOff>
      <xdr:row>2</xdr:row>
      <xdr:rowOff>151920</xdr:rowOff>
    </xdr:to>
    <xdr:pic>
      <xdr:nvPicPr>
        <xdr:cNvPr id="4" name="Image 2" descr="Picture"/>
        <xdr:cNvPicPr/>
      </xdr:nvPicPr>
      <xdr:blipFill>
        <a:blip r:embed="rId2"/>
        <a:stretch/>
      </xdr:blipFill>
      <xdr:spPr>
        <a:xfrm>
          <a:off x="5474880" y="190440"/>
          <a:ext cx="1618920" cy="3805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a:ea typeface=""/>
        <a:cs typeface=""/>
      </a:majorFont>
      <a:minorFont>
        <a:latin typeface="Calibri" pitchFamily="0"/>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objectDefaults/>
  <a:extraClrSchemeLst/>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G22"/>
  <sheetViews>
    <sheetView showGridLines="false" showRowColHeaders="true" showZeros="true" tabSelected="true" showOutlineSymbols="true" defaultGridColor="true" view="normal" topLeftCell="A1" colorId="64" zoomScale="100" zoomScaleNormal="100" zoomScalePageLayoutView="100" workbookViewId="0">
      <pane activePane="bottomRight" state="frozen" topLeftCell="C7" xSplit="2" ySplit="6"/>
      <selection activeCell="A1" activeCellId="0" pane="topLeft" sqref="A1"/>
      <selection activeCell="C1" activeCellId="0" pane="topRight" sqref="C1"/>
      <selection activeCell="A7" activeCellId="0" pane="bottomLeft" sqref="A7"/>
      <selection activeCell="A1" activeCellId="0" pane="bottomRight" sqref="A1"/>
    </sheetView>
  </sheetViews>
  <sheetFormatPr defaultColWidth="8.6796875" defaultRowHeight="15"/>
  <cols>
    <col customWidth="true" max="1" min="1" style="1" width="2"/>
    <col customWidth="true" max="2" min="2" style="1" width="34"/>
    <col customWidth="true" max="7" min="3" style="1" width="11.5"/>
  </cols>
  <sheetData>
    <row r="1"/>
    <row r="2" ht="18" customHeight="true">
      <c r="B2" s="2" t="s">
        <v>0</v>
      </c>
    </row>
    <row r="3" ht="15" customHeight="true">
      <c r="B3" s="3" t="s">
        <v>56</v>
      </c>
    </row>
    <row r="4" ht="15" customHeight="true">
      <c r="B4" s="4" t="s">
        <v>57</v>
      </c>
    </row>
    <row r="5"/>
    <row r="6" ht="15" customHeight="true">
      <c r="B6" s="5"/>
      <c r="C6" s="6" t="s">
        <v>58</v>
      </c>
      <c r="D6" s="6" t="s">
        <v>59</v>
      </c>
      <c r="E6" s="6" t="s">
        <v>60</v>
      </c>
      <c r="F6" s="6" t="s">
        <v>61</v>
      </c>
      <c r="G6" s="6" t="s">
        <v>62</v>
      </c>
    </row>
    <row r="7" ht="16.5" customHeight="true">
      <c r="B7" s="7" t="s">
        <v>63</v>
      </c>
      <c r="C7" s="8" t="n">
        <v>4820</v>
      </c>
      <c r="D7" s="8" t="n">
        <v>5110</v>
      </c>
      <c r="E7" s="8" t="n">
        <v>5390</v>
      </c>
      <c r="F7" s="8" t="n">
        <v>6050</v>
      </c>
      <c r="G7" s="8" t="n">
        <f>SUM(C7:F7)</f>
        <v>21370</v>
      </c>
    </row>
    <row r="8" ht="16.5" customHeight="true">
      <c r="B8" s="7" t="s">
        <v>64</v>
      </c>
      <c r="C8" s="9" t="n">
        <v>910</v>
      </c>
      <c r="D8" s="9" t="n">
        <v>985</v>
      </c>
      <c r="E8" s="9" t="n">
        <v>1040</v>
      </c>
      <c r="F8" s="9" t="n">
        <v>1210</v>
      </c>
      <c r="G8" s="9" t="n">
        <f>SUM(C8:F8)</f>
        <v>4145</v>
      </c>
    </row>
    <row r="9" ht="16.5" customHeight="true">
      <c r="B9" s="10" t="s">
        <v>65</v>
      </c>
      <c r="C9" s="11" t="n">
        <f>SUM(C7:C8)</f>
        <v>5730</v>
      </c>
      <c r="D9" s="11" t="n">
        <f>SUM(D7:D8)</f>
        <v>6095</v>
      </c>
      <c r="E9" s="11" t="n">
        <f>SUM(E7:E8)</f>
        <v>6430</v>
      </c>
      <c r="F9" s="11" t="n">
        <f>SUM(F7:F8)</f>
        <v>7260</v>
      </c>
      <c r="G9" s="11" t="n">
        <f>SUM(G7:G8)</f>
        <v>25515</v>
      </c>
    </row>
    <row r="10" ht="16.5" customHeight="true">
      <c r="B10" s="7" t="s">
        <v>66</v>
      </c>
      <c r="C10" s="9" t="n">
        <v>2650</v>
      </c>
      <c r="D10" s="9" t="n">
        <v>2790</v>
      </c>
      <c r="E10" s="9" t="n">
        <v>2900</v>
      </c>
      <c r="F10" s="9" t="n">
        <v>3240</v>
      </c>
      <c r="G10" s="9" t="n">
        <f>SUM(C10:F10)</f>
        <v>11580</v>
      </c>
    </row>
    <row r="11" ht="16.5" customHeight="true">
      <c r="B11" s="10" t="s">
        <v>67</v>
      </c>
      <c r="C11" s="11" t="n">
        <f>C9-C10</f>
        <v>3080</v>
      </c>
      <c r="D11" s="11" t="n">
        <f>D9-D10</f>
        <v>3305</v>
      </c>
      <c r="E11" s="11" t="n">
        <f>E9-E10</f>
        <v>3530</v>
      </c>
      <c r="F11" s="11" t="n">
        <f>F9-F10</f>
        <v>4020</v>
      </c>
      <c r="G11" s="11" t="n">
        <f>G9-G10</f>
        <v>13935</v>
      </c>
    </row>
    <row r="12" ht="16.5" customHeight="true">
      <c r="B12" s="7" t="s">
        <v>68</v>
      </c>
      <c r="C12" s="12" t="n">
        <f>C11/C9</f>
        <v>0.537521815008726</v>
      </c>
      <c r="D12" s="12" t="n">
        <f>D11/D9</f>
        <v>0.542247744052502</v>
      </c>
      <c r="E12" s="12" t="n">
        <f>E11/E9</f>
        <v>0.548989113530327</v>
      </c>
      <c r="F12" s="12" t="n">
        <f>F11/F9</f>
        <v>0.553719008264463</v>
      </c>
      <c r="G12" s="12" t="n">
        <f>G11/G9</f>
        <v>0.546149323927102</v>
      </c>
    </row>
    <row r="13" ht="15" customHeight="true">
      <c r="B13" s="13" t="s">
        <v>69</v>
      </c>
    </row>
    <row r="14" ht="16.5" customHeight="true">
      <c r="B14" s="14" t="s">
        <v>70</v>
      </c>
      <c r="C14" s="9" t="n">
        <v>620</v>
      </c>
      <c r="D14" s="9" t="n">
        <v>655</v>
      </c>
      <c r="E14" s="9" t="n">
        <v>690</v>
      </c>
      <c r="F14" s="9" t="n">
        <v>760</v>
      </c>
      <c r="G14" s="9" t="n">
        <f>SUM(C14:F14)</f>
        <v>2725</v>
      </c>
    </row>
    <row r="15" ht="16.5" customHeight="true">
      <c r="B15" s="14" t="s">
        <v>71</v>
      </c>
      <c r="C15" s="9" t="n">
        <v>540</v>
      </c>
      <c r="D15" s="9" t="n">
        <v>540</v>
      </c>
      <c r="E15" s="9" t="n">
        <v>565</v>
      </c>
      <c r="F15" s="9" t="n">
        <v>590</v>
      </c>
      <c r="G15" s="9" t="n">
        <f>SUM(C15:F15)</f>
        <v>2235</v>
      </c>
    </row>
    <row r="16" ht="16.5" customHeight="true">
      <c r="B16" s="14" t="s">
        <v>72</v>
      </c>
      <c r="C16" s="9" t="n">
        <v>380</v>
      </c>
      <c r="D16" s="9" t="n">
        <v>385</v>
      </c>
      <c r="E16" s="9" t="n">
        <v>390</v>
      </c>
      <c r="F16" s="9" t="n">
        <v>410</v>
      </c>
      <c r="G16" s="9" t="n">
        <f>SUM(C16:F16)</f>
        <v>1565</v>
      </c>
    </row>
    <row r="17" ht="16.5" customHeight="true">
      <c r="B17" s="10" t="s">
        <v>73</v>
      </c>
      <c r="C17" s="11" t="n">
        <f>SUM(C14:C16)</f>
        <v>1540</v>
      </c>
      <c r="D17" s="11" t="n">
        <f>SUM(D14:D16)</f>
        <v>1580</v>
      </c>
      <c r="E17" s="11" t="n">
        <f>SUM(E14:E16)</f>
        <v>1645</v>
      </c>
      <c r="F17" s="11" t="n">
        <f>SUM(F14:F16)</f>
        <v>1760</v>
      </c>
      <c r="G17" s="11" t="n">
        <f>SUM(G14:G16)</f>
        <v>6525</v>
      </c>
    </row>
    <row r="18" ht="16.5" customHeight="true">
      <c r="B18" s="15" t="s">
        <v>74</v>
      </c>
      <c r="C18" s="16" t="n">
        <f>C11-C17</f>
        <v>1540</v>
      </c>
      <c r="D18" s="16" t="n">
        <f>D11-D17</f>
        <v>1725</v>
      </c>
      <c r="E18" s="16" t="n">
        <f>E11-E17</f>
        <v>1885</v>
      </c>
      <c r="F18" s="16" t="n">
        <f>F11-F17</f>
        <v>2260</v>
      </c>
      <c r="G18" s="16" t="n">
        <f>G11-G17</f>
        <v>7410</v>
      </c>
    </row>
    <row r="19" ht="16.5" customHeight="true">
      <c r="B19" s="7" t="s">
        <v>75</v>
      </c>
      <c r="C19" s="9" t="n">
        <f>ROUND(C18*Assumptions!$C$6,0)</f>
        <v>385</v>
      </c>
      <c r="D19" s="9" t="n">
        <f>ROUND(D18*Assumptions!$C$6,0)</f>
        <v>431</v>
      </c>
      <c r="E19" s="9" t="n">
        <f>ROUND(E18*Assumptions!$C$6,0)</f>
        <v>471</v>
      </c>
      <c r="F19" s="9" t="n">
        <f>ROUND(F18*Assumptions!$C$6,0)</f>
        <v>565</v>
      </c>
      <c r="G19" s="9" t="n">
        <f>ROUND(G18*Assumptions!$C$6,0)</f>
        <v>1853</v>
      </c>
    </row>
    <row r="20" ht="16.5" customHeight="true">
      <c r="B20" s="17" t="s">
        <v>76</v>
      </c>
      <c r="C20" s="18" t="n">
        <f>C18-C19</f>
        <v>1155</v>
      </c>
      <c r="D20" s="18" t="n">
        <f>D18-D19</f>
        <v>1294</v>
      </c>
      <c r="E20" s="18" t="n">
        <f>E18-E19</f>
        <v>1414</v>
      </c>
      <c r="F20" s="18" t="n">
        <f>F18-F19</f>
        <v>1695</v>
      </c>
      <c r="G20" s="18" t="n">
        <f>G18-G19</f>
        <v>5557</v>
      </c>
    </row>
    <row r="21"/>
    <row r="22" ht="39.75" customHeight="true">
      <c r="B22" s="19" t="s">
        <v>77</v>
      </c>
      <c r="C22" s="19"/>
      <c r="D22" s="19"/>
      <c r="E22" s="19"/>
      <c r="F22" s="19"/>
      <c r="G22" s="19"/>
    </row>
  </sheetData>
  <mergeCells count="1">
    <mergeCell ref="B22:G22"/>
  </mergeCells>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G25"/>
  <sheetViews>
    <sheetView showGridLines="false" showRowColHeaders="true" showZeros="true" showOutlineSymbols="true" defaultGridColor="true" view="normal" topLeftCell="A1" colorId="64" zoomScale="100" zoomScaleNormal="100" zoomScalePageLayoutView="100" workbookViewId="0">
      <selection activeCell="A1" activeCellId="0" pane="topLeft" sqref="A1"/>
    </sheetView>
  </sheetViews>
  <sheetFormatPr defaultColWidth="8.6796875" defaultRowHeight="15"/>
  <cols>
    <col customWidth="true" max="1" min="1" style="1" width="2"/>
    <col customWidth="true" max="2" min="2" style="1" width="38"/>
    <col customWidth="true" max="3" min="3" style="1" width="13"/>
    <col customWidth="true" max="4" min="4" style="1" width="16"/>
    <col customWidth="true" max="6" min="6" width="26"/>
    <col customWidth="true" max="7" min="7" width="11"/>
  </cols>
  <sheetData>
    <row r="1"/>
    <row r="2" ht="18" customHeight="true">
      <c r="B2" s="2" t="s">
        <v>0</v>
      </c>
    </row>
    <row r="3" ht="15" customHeight="true">
      <c r="B3" s="3" t="s">
        <v>78</v>
      </c>
    </row>
    <row r="4" ht="15" customHeight="true">
      <c r="B4" s="4" t="s">
        <v>79</v>
      </c>
    </row>
    <row r="5"/>
    <row r="6" ht="15" customHeight="true">
      <c r="B6" s="5"/>
      <c r="C6" s="6" t="s">
        <v>80</v>
      </c>
      <c r="D6" s="6" t="s">
        <v>81</v>
      </c>
      <c r="F6" s="20" t="s">
        <v>82</v>
      </c>
      <c r="G6" s="21"/>
    </row>
    <row r="7" ht="16.5" customHeight="true">
      <c r="B7" s="22" t="s">
        <v>83</v>
      </c>
      <c r="F7" s="23" t="s">
        <v>84</v>
      </c>
      <c r="G7" s="24" t="n">
        <f>C8</f>
        <v>3200</v>
      </c>
    </row>
    <row r="8" ht="16.5" customHeight="true">
      <c r="B8" s="7" t="s">
        <v>84</v>
      </c>
      <c r="C8" s="8" t="n">
        <v>3200</v>
      </c>
      <c r="D8" s="25" t="n">
        <f>C8/$C$14</f>
        <v>0.237037037037037</v>
      </c>
      <c r="F8" s="23" t="s">
        <v>85</v>
      </c>
      <c r="G8" s="24" t="n">
        <f>C9</f>
        <v>2100</v>
      </c>
    </row>
    <row r="9" ht="16.5" customHeight="true">
      <c r="B9" s="7" t="s">
        <v>86</v>
      </c>
      <c r="C9" s="9" t="n">
        <v>2100</v>
      </c>
      <c r="D9" s="25" t="n">
        <f>C9/$C$14</f>
        <v>0.155555555555556</v>
      </c>
      <c r="F9" s="23" t="s">
        <v>87</v>
      </c>
      <c r="G9" s="24" t="n">
        <f>C10</f>
        <v>1850</v>
      </c>
    </row>
    <row r="10" ht="16.5" customHeight="true">
      <c r="B10" s="7" t="s">
        <v>87</v>
      </c>
      <c r="C10" s="9" t="n">
        <v>1850</v>
      </c>
      <c r="D10" s="25" t="n">
        <f>C10/$C$14</f>
        <v>0.137037037037037</v>
      </c>
      <c r="F10" s="23" t="s">
        <v>88</v>
      </c>
      <c r="G10" s="24" t="n">
        <f>C12</f>
        <v>5400</v>
      </c>
    </row>
    <row r="11" ht="16.5" customHeight="true">
      <c r="B11" s="10" t="s">
        <v>89</v>
      </c>
      <c r="C11" s="11" t="n">
        <f>SUM(C8:C10)</f>
        <v>7150</v>
      </c>
      <c r="D11" s="26" t="n">
        <f>C11/$C$14</f>
        <v>0.52962962962963</v>
      </c>
      <c r="F11" s="23" t="s">
        <v>90</v>
      </c>
      <c r="G11" s="24" t="n">
        <f>C13</f>
        <v>950</v>
      </c>
    </row>
    <row r="12" ht="16.5" customHeight="true">
      <c r="B12" s="7" t="s">
        <v>91</v>
      </c>
      <c r="C12" s="9" t="n">
        <v>5400</v>
      </c>
      <c r="D12" s="25" t="n">
        <f>C12/$C$14</f>
        <v>0.4</v>
      </c>
    </row>
    <row r="13" ht="16.5" customHeight="true">
      <c r="B13" s="7" t="s">
        <v>92</v>
      </c>
      <c r="C13" s="9" t="n">
        <v>950</v>
      </c>
      <c r="D13" s="25" t="n">
        <f>C13/$C$14</f>
        <v>0.0703703703703704</v>
      </c>
    </row>
    <row r="14" ht="16.5" customHeight="true">
      <c r="B14" s="17" t="s">
        <v>93</v>
      </c>
      <c r="C14" s="18" t="n">
        <f>C11+C12+C13</f>
        <v>13500</v>
      </c>
      <c r="D14" s="27" t="n">
        <f>C14/$C$14</f>
        <v>1</v>
      </c>
    </row>
    <row r="15"/>
    <row r="16" ht="16.5" customHeight="true">
      <c r="B16" s="22" t="s">
        <v>94</v>
      </c>
    </row>
    <row r="17" ht="16.5" customHeight="true">
      <c r="B17" s="7" t="s">
        <v>95</v>
      </c>
      <c r="C17" s="8" t="n">
        <v>1600</v>
      </c>
      <c r="D17" s="25" t="n">
        <f>C17/$C$14</f>
        <v>0.118518518518519</v>
      </c>
    </row>
    <row r="18" ht="16.5" customHeight="true">
      <c r="B18" s="7" t="s">
        <v>96</v>
      </c>
      <c r="C18" s="9" t="n">
        <v>900</v>
      </c>
      <c r="D18" s="25" t="n">
        <f>C18/$C$14</f>
        <v>0.0666666666666667</v>
      </c>
    </row>
    <row r="19" ht="16.5" customHeight="true">
      <c r="B19" s="10" t="s">
        <v>97</v>
      </c>
      <c r="C19" s="11" t="n">
        <f>SUM(C17:C18)</f>
        <v>2500</v>
      </c>
      <c r="D19" s="26" t="n">
        <f>C19/$C$14</f>
        <v>0.185185185185185</v>
      </c>
    </row>
    <row r="20" ht="16.5" customHeight="true">
      <c r="B20" s="7" t="s">
        <v>98</v>
      </c>
      <c r="C20" s="9" t="n">
        <v>3000</v>
      </c>
      <c r="D20" s="25" t="n">
        <f>C20/$C$14</f>
        <v>0.222222222222222</v>
      </c>
    </row>
    <row r="21" ht="16.5" customHeight="true">
      <c r="B21" s="10" t="s">
        <v>99</v>
      </c>
      <c r="C21" s="11" t="n">
        <f>C19+C20</f>
        <v>5500</v>
      </c>
      <c r="D21" s="26" t="n">
        <f>C21/$C$14</f>
        <v>0.407407407407407</v>
      </c>
    </row>
    <row r="22" ht="16.5" customHeight="true">
      <c r="B22" s="7" t="s">
        <v>100</v>
      </c>
      <c r="C22" s="9" t="n">
        <v>4000</v>
      </c>
      <c r="D22" s="25" t="n">
        <f>C22/$C$14</f>
        <v>0.296296296296296</v>
      </c>
    </row>
    <row r="23" ht="16.5" customHeight="true">
      <c r="B23" s="7" t="s">
        <v>101</v>
      </c>
      <c r="C23" s="9" t="n">
        <v>4000</v>
      </c>
      <c r="D23" s="25" t="n">
        <f>C23/$C$14</f>
        <v>0.296296296296296</v>
      </c>
    </row>
    <row r="24" ht="16.5" customHeight="true">
      <c r="B24" s="10" t="s">
        <v>102</v>
      </c>
      <c r="C24" s="11" t="n">
        <f>SUM(C22:C23)</f>
        <v>8000</v>
      </c>
      <c r="D24" s="26" t="n">
        <f>C24/$C$14</f>
        <v>0.592592592592593</v>
      </c>
    </row>
    <row r="25" ht="16.5" customHeight="true">
      <c r="B25" s="17" t="s">
        <v>103</v>
      </c>
      <c r="C25" s="18" t="n">
        <f>C21+C24</f>
        <v>13500</v>
      </c>
      <c r="D25" s="27" t="n">
        <f>C25/$C$14</f>
        <v>1</v>
      </c>
    </row>
  </sheetData>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C10"/>
  <sheetViews>
    <sheetView showGridLines="false" showRowColHeaders="true" showZeros="true" showOutlineSymbols="true" defaultGridColor="true" view="normal" topLeftCell="A1" colorId="64" zoomScale="100" zoomScaleNormal="100" zoomScalePageLayoutView="100" workbookViewId="0">
      <selection activeCell="A1" activeCellId="0" pane="topLeft" sqref="A1"/>
    </sheetView>
  </sheetViews>
  <sheetFormatPr defaultColWidth="8.6796875" defaultRowHeight="15"/>
  <cols>
    <col customWidth="true" max="1" min="1" style="1" width="2"/>
    <col customWidth="true" max="2" min="2" style="1" width="34"/>
    <col customWidth="true" max="3" min="3" style="1" width="12"/>
  </cols>
  <sheetData>
    <row r="1"/>
    <row r="2" ht="15.75" customHeight="true">
      <c r="B2" s="28" t="s">
        <v>104</v>
      </c>
    </row>
    <row r="3"/>
    <row r="4"/>
    <row r="5" ht="15" customHeight="true">
      <c r="B5" s="5" t="s">
        <v>105</v>
      </c>
      <c r="C5" s="6" t="s">
        <v>80</v>
      </c>
    </row>
    <row r="6" ht="16.5" customHeight="true">
      <c r="B6" s="29" t="s">
        <v>106</v>
      </c>
      <c r="C6" s="30" t="n">
        <v>0.25</v>
      </c>
    </row>
    <row r="7" ht="16.5" customHeight="true">
      <c r="B7" s="29" t="s">
        <v>107</v>
      </c>
      <c r="C7" s="30" t="n">
        <v>0.12</v>
      </c>
    </row>
    <row r="8" ht="16.5" customHeight="true">
      <c r="B8" s="29" t="s">
        <v>108</v>
      </c>
      <c r="C8" s="31" t="n">
        <v>1.08</v>
      </c>
    </row>
    <row r="9"/>
    <row r="10" ht="36" customHeight="true">
      <c r="B10" s="19" t="s">
        <v>109</v>
      </c>
      <c r="C10" s="19"/>
    </row>
  </sheetData>
  <mergeCells count="1">
    <mergeCell ref="B10:C10"/>
  </mergeCells>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2026-07-07T09:58:56Z</dcterms:created>
  <dc:creator>openpyxl</dc:creator>
  <dc:description/>
  <dc:language>en-US</dc:language>
  <cp:lastModifiedBy/>
  <dcterms:modified xsi:type="dcterms:W3CDTF">2026-07-07T10:02:26Z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