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 Id="rId4" Target="docProps/custom.xml" Type="http://schemas.openxmlformats.org/officeDocument/2006/relationships/custom-properties"></Relationship></Relationships>
</file>

<file path=xl/workbook.xml><?xml version="1.0" encoding="utf-8"?>
<workbook xmlns="http://schemas.openxmlformats.org/spreadsheetml/2006/main" xmlns:r="http://schemas.openxmlformats.org/officeDocument/2006/relationships">
  <fileVersion appName="Calc"/>
  <workbookPr showObjects="all"/>
  <workbookProtection/>
  <bookViews>
    <workbookView showHorizontalScroll="true" showVerticalScroll="true" showSheetTabs="true" xWindow="0" yWindow="0" windowWidth="16384" windowHeight="8192" tabRatio="500"/>
  </bookViews>
  <sheets>
    <sheet name="Income Statement" sheetId="1" r:id="rId3" state="visible"/>
    <sheet name="Balance Sheet" sheetId="2" r:id="rId4" state="visible"/>
    <sheet name="Assumptions" sheetId="3" r:id="rId5" state="visible"/>
  </sheets>
  <calcPr iterateCount="100" iterateDelta="0.0001" refMode="A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C19" authorId="0">
      <text>
        <r>
          <rPr>
            <sz val="10"/>
            <rFont val="Arial"/>
            <family val="2"/>
          </rPr>
          <t xml:space="preserve">Effective tax rate is linked to the Assumptions sheet (cell C6). Change it there to update all quarters.</t>
        </r>
      </text>
    </comment>
  </commentList>
</comments>
</file>

<file path=xl/sharedStrings.xml><?xml version="1.0" encoding="utf-8"?>
<sst xmlns="http://schemas.openxmlformats.org/spreadsheetml/2006/main" count="107" uniqueCount="107">
  <si>
    <t xml:space="preserve">BlueRiver Electronics Ltd.</t>
  </si>
  <si>
    <t xml:space="preserve">CONSOLIDATED STATEMENTS OF OPERATIONS</t>
  </si>
  <si>
    <t xml:space="preserve">(In thousands of U.S. dollars, unaudited)</t>
  </si>
  <si>
    <t xml:space="preserve">Q1</t>
  </si>
  <si>
    <t xml:space="preserve">Q2</t>
  </si>
  <si>
    <t xml:space="preserve">Q3</t>
  </si>
  <si>
    <t xml:space="preserve">Q4</t>
  </si>
  <si>
    <t xml:space="preserve">FY 2025</t>
  </si>
  <si>
    <t xml:space="preserve">Product revenue</t>
  </si>
  <si>
    <t xml:space="preserve">Service revenue</t>
  </si>
  <si>
    <t xml:space="preserve">Total revenue</t>
  </si>
  <si>
    <t xml:space="preserve">Cost of goods sold</t>
  </si>
  <si>
    <t xml:space="preserve">Gross profit</t>
  </si>
  <si>
    <t xml:space="preserve">Gross margin</t>
  </si>
  <si>
    <t xml:space="preserve">Operating expenses:</t>
  </si>
  <si>
    <t xml:space="preserve">Sales and marketing</t>
  </si>
  <si>
    <t xml:space="preserve">Research and development</t>
  </si>
  <si>
    <t xml:space="preserve">General and administrative</t>
  </si>
  <si>
    <t xml:space="preserve">Total operating expenses</t>
  </si>
  <si>
    <t xml:space="preserve">Operating income</t>
  </si>
  <si>
    <t xml:space="preserve">Provision for income taxes</t>
  </si>
  <si>
    <t xml:space="preserve">Net income</t>
  </si>
  <si>
    <t xml:space="preserve">Note 1 — Basis of presentation: Figures are unaudited management accounts prepared for internal review. Service revenue includes extended warranty contracts recognized ratably over the service period. Refer to the Assumptions sheet for the effective tax rate and foreign currency treatment applied in this report.</t>
  </si>
  <si>
    <t xml:space="preserve">CONSOLIDATED BALANCE SHEET</t>
  </si>
  <si>
    <t xml:space="preserve">As of December 31, 2025 (in thousands of U.S. dollars)</t>
  </si>
  <si>
    <t xml:space="preserve">Amount</t>
  </si>
  <si>
    <t xml:space="preserve">% of total assets</t>
  </si>
  <si>
    <t xml:space="preserve">Asset Composition</t>
  </si>
  <si>
    <t xml:space="preserve">Assets</t>
  </si>
  <si>
    <t xml:space="preserve">Cash and cash equivalents</t>
  </si>
  <si>
    <t xml:space="preserve">Accounts receivable</t>
  </si>
  <si>
    <t xml:space="preserve">Accounts receivable, net</t>
  </si>
  <si>
    <t xml:space="preserve">Inventories</t>
  </si>
  <si>
    <t xml:space="preserve">Property, plant &amp; equipment</t>
  </si>
  <si>
    <t xml:space="preserve">Total current assets</t>
  </si>
  <si>
    <t xml:space="preserve">Intangible assets</t>
  </si>
  <si>
    <t xml:space="preserve">Property, plant and equipment, net</t>
  </si>
  <si>
    <t xml:space="preserve">Intangible assets, net</t>
  </si>
  <si>
    <t xml:space="preserve">Total assets</t>
  </si>
  <si>
    <t xml:space="preserve">Liabilities and shareholders’ equity</t>
  </si>
  <si>
    <t xml:space="preserve">Accounts payable</t>
  </si>
  <si>
    <t xml:space="preserve">Short-term borrowings</t>
  </si>
  <si>
    <t xml:space="preserve">Total current liabilities</t>
  </si>
  <si>
    <t xml:space="preserve">Long-term debt</t>
  </si>
  <si>
    <t xml:space="preserve">Total liabilities</t>
  </si>
  <si>
    <t xml:space="preserve">Common stock</t>
  </si>
  <si>
    <t xml:space="preserve">Retained earnings</t>
  </si>
  <si>
    <t xml:space="preserve">Total shareholders’ equity</t>
  </si>
  <si>
    <t xml:space="preserve">Total liabilities and shareholders’ equity</t>
  </si>
  <si>
    <t xml:space="preserve">Key Assumptions</t>
  </si>
  <si>
    <t xml:space="preserve">Assumption</t>
  </si>
  <si>
    <t xml:space="preserve">Value</t>
  </si>
  <si>
    <t xml:space="preserve">Effective tax rate</t>
  </si>
  <si>
    <t xml:space="preserve">Planned revenue growth (YoY)</t>
  </si>
  <si>
    <t xml:space="preserve">Average FX rate (EUR/USD)</t>
  </si>
  <si>
    <t xml:space="preserve">All foreign currency transactions are translated at the average monthly exchange rate. Do not translate account codes or the company legal name.</t>
  </si>
  <si>
    <t>블루리버 일렉트로닉스 주식회사</t>
  </si>
  <si>
    <t>연결 손익계산서</t>
  </si>
  <si>
    <t>(미국 달러 천 단위, 감사받지 않음)</t>
  </si>
  <si>
    <t>제품 매출</t>
  </si>
  <si>
    <t>서비스 매출</t>
  </si>
  <si>
    <t>총수익</t>
  </si>
  <si>
    <t>매출원가</t>
  </si>
  <si>
    <t>매출총이익</t>
  </si>
  <si>
    <t>매출총이익률</t>
  </si>
  <si>
    <t>영업비용:</t>
  </si>
  <si>
    <t>판매 및 마케팅</t>
  </si>
  <si>
    <t>연구개발</t>
  </si>
  <si>
    <t>일반관리</t>
  </si>
  <si>
    <t>총 영업비용</t>
  </si>
  <si>
    <t>영업이익</t>
  </si>
  <si>
    <t>법인세 비용</t>
  </si>
  <si>
    <t>당기순이익</t>
  </si>
  <si>
    <t>주석 1 — 표시 기준: 수치는 내부 검토용으로 작성된 미감사 경영계정입니다. 서비스 수익에는 서비스 기간에 걸쳐 비례 인식되는 연장 보증 계약이 포함됩니다. 본 보고서에 적용된 유효세율 및 외화 처리에 대해서는 Assumptions 시트를 참조하십시오.</t>
  </si>
  <si>
    <t>연결 재무상태표</t>
  </si>
  <si>
    <t>2025년 12월 31일 기준(미국 달러 천 단위)</t>
  </si>
  <si>
    <t>금액</t>
  </si>
  <si>
    <t>총자산 대비 %</t>
  </si>
  <si>
    <t>자산 구성</t>
  </si>
  <si>
    <t>자산</t>
  </si>
  <si>
    <t>현금 및 현금성 자산</t>
  </si>
  <si>
    <t>매출채권</t>
  </si>
  <si>
    <t>매출채권, 순액</t>
  </si>
  <si>
    <t>재고자산</t>
  </si>
  <si>
    <t>유형자산</t>
  </si>
  <si>
    <t>유동자산 합계</t>
  </si>
  <si>
    <t>무형자산</t>
  </si>
  <si>
    <t>유형자산, 순액</t>
  </si>
  <si>
    <t>무형자산, 순액</t>
  </si>
  <si>
    <t>자산 총계</t>
  </si>
  <si>
    <t>부채 및 자본</t>
  </si>
  <si>
    <t>매입채무</t>
  </si>
  <si>
    <t>단기차입금</t>
  </si>
  <si>
    <t>유동부채 합계</t>
  </si>
  <si>
    <t>장기부채</t>
  </si>
  <si>
    <t>부채 총계</t>
  </si>
  <si>
    <t>보통주</t>
  </si>
  <si>
    <t>이익잉여금</t>
  </si>
  <si>
    <t>주주자본 총계</t>
  </si>
  <si>
    <t>부채 및 주주자본 총계</t>
  </si>
  <si>
    <t>주요 가정</t>
  </si>
  <si>
    <t>가정</t>
  </si>
  <si>
    <t>값</t>
  </si>
  <si>
    <t>유효세율</t>
  </si>
  <si>
    <t>계획 매출 성장률(YoY)</t>
  </si>
  <si>
    <t>평균 환율(EUR/USD)</t>
  </si>
  <si>
    <t>모든 외화 거래는 월평균 환율로 환산됩니다. 계정 코드나 회사 법적 명칭은 번역하지 마십시오.</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</si>
</sst>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7">
    <numFmt numFmtId="164" formatCode="General"/>
    <numFmt numFmtId="165" formatCode="\$#,##0_);&quot;($&quot;#,##0\)"/>
    <numFmt numFmtId="166" formatCode="#,##0_);\(#,##0\)"/>
    <numFmt numFmtId="167" formatCode="0.0%_);\(0.0%\)"/>
    <numFmt numFmtId="168" formatCode="#,##0"/>
    <numFmt numFmtId="169" formatCode="0%"/>
    <numFmt numFmtId="170" formatCode="0.00"/>
  </numFmts>
  <fonts count="17">
    <font>
      <name val="Calibri"/>
      <charset val="1"/>
      <family val="2"/>
      <color theme="1"/>
      <sz val="11"/>
    </font>
    <font>
      <name val="Arial"/>
      <family val="0"/>
      <sz val="10"/>
    </font>
    <font>
      <name val="Arial"/>
      <family val="0"/>
      <sz val="10"/>
    </font>
    <font>
      <name val="Arial"/>
      <family val="0"/>
      <sz val="10"/>
    </font>
    <font>
      <name val="Arial"/>
      <charset val="1"/>
      <family val="0"/>
      <b val="1"/>
      <color rgb="FF1A1A2E"/>
      <sz val="15"/>
    </font>
    <font>
      <name val="Arial"/>
      <charset val="1"/>
      <family val="0"/>
      <b val="1"/>
      <color rgb="FF595959"/>
      <sz val="10"/>
    </font>
    <font>
      <name val="Arial"/>
      <charset val="1"/>
      <family val="0"/>
      <i val="1"/>
      <color rgb="FF595959"/>
      <sz val="9"/>
    </font>
    <font>
      <name val="Arial"/>
      <charset val="1"/>
      <family val="0"/>
      <b val="1"/>
      <color rgb="FF1A1A2E"/>
      <sz val="10"/>
    </font>
    <font>
      <name val="Arial"/>
      <charset val="1"/>
      <family val="0"/>
      <color rgb="FF1A1A2E"/>
      <sz val="10"/>
    </font>
    <font>
      <name val="Arial"/>
      <charset val="1"/>
      <family val="0"/>
      <i val="1"/>
      <color rgb="FF595959"/>
      <sz val="8.5"/>
    </font>
    <font>
      <name val="Arial"/>
      <family val="2"/>
      <sz val="10"/>
    </font>
    <font>
      <name val="Calibri"/>
      <family val="2"/>
      <b val="1"/>
      <color rgb="FF000000"/>
      <sz val="18"/>
    </font>
    <font>
      <name val="Calibri"/>
      <family val="2"/>
      <color rgb="FF000000"/>
      <sz val="10"/>
    </font>
    <font>
      <name val="Calibri"/>
      <family val="2"/>
      <b val="1"/>
      <color rgb="FF000000"/>
      <sz val="10"/>
    </font>
    <font>
      <name val="Arial"/>
      <charset val="1"/>
      <family val="0"/>
      <color rgb="FF1A1A2E"/>
      <sz val="9.5"/>
    </font>
    <font>
      <name val="Arial"/>
      <charset val="1"/>
      <family val="0"/>
      <color rgb="FF595959"/>
      <sz val="10"/>
    </font>
    <font>
      <name val="Arial"/>
      <charset val="1"/>
      <family val="0"/>
      <b val="1"/>
      <color rgb="FF1A1A2E"/>
      <sz val="13"/>
    </font>
  </fonts>
  <fills count="2">
    <fill>
      <patternFill patternType="none"/>
    </fill>
    <fill>
      <patternFill patternType="gray125"/>
    </fill>
  </fills>
  <borders count="5">
    <border>
      <left/>
      <right/>
      <top/>
      <bottom/>
      <diagonal/>
    </border>
    <border>
      <left/>
      <right/>
      <top/>
      <bottom style="thin"/>
      <diagonal/>
    </border>
    <border>
      <left/>
      <right/>
      <top style="thin"/>
      <bottom/>
      <diagonal/>
    </border>
    <border>
      <left/>
      <right/>
      <top style="thin"/>
      <bottom style="double"/>
      <diagonal/>
    </border>
    <border>
      <left/>
      <right/>
      <top/>
      <bottom style="thin">
        <color rgb="FFD9D9D9"/>
      </bottom>
      <diagonal/>
    </border>
  </borders>
  <cellStyleXfs count="20">
    <xf numFmtId="164" fontId="0" fillId="0" borderId="0" applyFont="true" applyBorder="true" applyAlignment="true" applyProtection="true">
      <alignment horizontal="general" vertical="bottom"/>
      <protection hidden="false" locked="tru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
    <xf numFmtId="164" fontId="0" fillId="0" borderId="0" xfId="0" applyFont="false" applyBorder="false" applyAlignment="false" applyProtection="false">
      <alignment horizontal="general" vertical="bottom"/>
      <protection hidden="false" locked="true"/>
    </xf>
    <xf numFmtId="164" fontId="0" fillId="0" borderId="0" xfId="0" applyFont="false" applyBorder="false" applyAlignment="true" applyProtection="false">
      <alignment horizontal="general" vertical="bottom"/>
      <protection hidden="false" locked="true"/>
    </xf>
    <xf numFmtId="164" fontId="4" fillId="0" borderId="0" xfId="0" applyFont="true" applyBorder="false" applyAlignment="true" applyProtection="false">
      <alignment horizontal="general" vertical="bottom"/>
      <protection hidden="false" locked="true"/>
    </xf>
    <xf numFmtId="164" fontId="5" fillId="0" borderId="0" xfId="0" applyFont="true" applyBorder="false" applyAlignment="true" applyProtection="false">
      <alignment horizontal="general" vertical="bottom"/>
      <protection hidden="false" locked="true"/>
    </xf>
    <xf numFmtId="164" fontId="6" fillId="0" borderId="0" xfId="0" applyFont="true" applyBorder="false" applyAlignment="true" applyProtection="false">
      <alignment horizontal="general" vertical="bottom"/>
      <protection hidden="false" locked="true"/>
    </xf>
    <xf numFmtId="164" fontId="7" fillId="0" borderId="1" xfId="0" applyFont="true" applyBorder="true" applyAlignment="true" applyProtection="false">
      <alignment horizontal="left" vertical="center"/>
      <protection hidden="false" locked="true"/>
    </xf>
    <xf numFmtId="164" fontId="7" fillId="0" borderId="1" xfId="0" applyFont="true" applyBorder="true" applyAlignment="true" applyProtection="false">
      <alignment horizontal="right" vertical="center"/>
      <protection hidden="false" locked="true"/>
    </xf>
    <xf numFmtId="164" fontId="8" fillId="0" borderId="0" xfId="0" applyFont="true" applyBorder="false" applyAlignment="true" applyProtection="false">
      <alignment horizontal="left" indent="1" vertical="center"/>
      <protection hidden="false" locked="true"/>
    </xf>
    <xf numFmtId="165" fontId="8" fillId="0" borderId="0" xfId="0" applyFont="true" applyBorder="false" applyAlignment="true" applyProtection="false">
      <alignment horizontal="right" vertical="center"/>
      <protection hidden="false" locked="true"/>
    </xf>
    <xf numFmtId="166" fontId="8" fillId="0" borderId="0" xfId="0" applyFont="true" applyBorder="false" applyAlignment="true" applyProtection="false">
      <alignment horizontal="right" vertical="center"/>
      <protection hidden="false" locked="true"/>
    </xf>
    <xf numFmtId="164" fontId="7" fillId="0" borderId="2" xfId="0" applyFont="true" applyBorder="true" applyAlignment="true" applyProtection="false">
      <alignment horizontal="left" indent="1" vertical="center"/>
      <protection hidden="false" locked="true"/>
    </xf>
    <xf numFmtId="166" fontId="7" fillId="0" borderId="2" xfId="0" applyFont="true" applyBorder="true" applyAlignment="true" applyProtection="false">
      <alignment horizontal="right" vertical="center"/>
      <protection hidden="false" locked="true"/>
    </xf>
    <xf numFmtId="167" fontId="8" fillId="0" borderId="0" xfId="0" applyFont="true" applyBorder="false" applyAlignment="true" applyProtection="false">
      <alignment horizontal="right" vertical="center"/>
      <protection hidden="false" locked="true"/>
    </xf>
    <xf numFmtId="164" fontId="7" fillId="0" borderId="0" xfId="0" applyFont="true" applyBorder="false" applyAlignment="true" applyProtection="false">
      <alignment horizontal="general" vertical="bottom"/>
      <protection hidden="false" locked="true"/>
    </xf>
    <xf numFmtId="164" fontId="8" fillId="0" borderId="0" xfId="0" applyFont="true" applyBorder="false" applyAlignment="true" applyProtection="false">
      <alignment horizontal="left" indent="2" vertical="center"/>
      <protection hidden="false" locked="true"/>
    </xf>
    <xf numFmtId="164" fontId="7" fillId="0" borderId="0" xfId="0" applyFont="true" applyBorder="false" applyAlignment="true" applyProtection="false">
      <alignment horizontal="left" indent="1" vertical="center"/>
      <protection hidden="false" locked="true"/>
    </xf>
    <xf numFmtId="166" fontId="7" fillId="0" borderId="0" xfId="0" applyFont="true" applyBorder="false" applyAlignment="true" applyProtection="false">
      <alignment horizontal="right" vertical="center"/>
      <protection hidden="false" locked="true"/>
    </xf>
    <xf numFmtId="164" fontId="7" fillId="0" borderId="3" xfId="0" applyFont="true" applyBorder="true" applyAlignment="true" applyProtection="false">
      <alignment horizontal="left" indent="1" vertical="center"/>
      <protection hidden="false" locked="true"/>
    </xf>
    <xf numFmtId="165" fontId="7" fillId="0" borderId="3" xfId="0" applyFont="true" applyBorder="true" applyAlignment="true" applyProtection="false">
      <alignment horizontal="right" vertical="center"/>
      <protection hidden="false" locked="true"/>
    </xf>
    <xf numFmtId="164" fontId="9" fillId="0" borderId="0" xfId="0" applyFont="true" applyBorder="true" applyAlignment="true" applyProtection="false">
      <alignment horizontal="left" vertical="top" wrapText="true"/>
      <protection hidden="false" locked="true"/>
    </xf>
    <xf numFmtId="164" fontId="7" fillId="0" borderId="1" xfId="0" applyFont="true" applyBorder="true" applyAlignment="false" applyProtection="false">
      <alignment horizontal="general" vertical="bottom"/>
      <protection hidden="false" locked="true"/>
    </xf>
    <xf numFmtId="164" fontId="0" fillId="0" borderId="1" xfId="0" applyFont="false" applyBorder="true" applyAlignment="false" applyProtection="false">
      <alignment horizontal="general" vertical="bottom"/>
      <protection hidden="false" locked="true"/>
    </xf>
    <xf numFmtId="164" fontId="7" fillId="0" borderId="0" xfId="0" applyFont="true" applyBorder="false" applyAlignment="true" applyProtection="false">
      <alignment horizontal="left" vertical="center"/>
      <protection hidden="false" locked="true"/>
    </xf>
    <xf numFmtId="164" fontId="14" fillId="0" borderId="4" xfId="0" applyFont="true" applyBorder="true" applyAlignment="false" applyProtection="false">
      <alignment horizontal="general" vertical="bottom"/>
      <protection hidden="false" locked="true"/>
    </xf>
    <xf numFmtId="168" fontId="14" fillId="0" borderId="4" xfId="0" applyFont="true" applyBorder="true" applyAlignment="true" applyProtection="false">
      <alignment horizontal="right" vertical="center"/>
      <protection hidden="false" locked="true"/>
    </xf>
    <xf numFmtId="167" fontId="15" fillId="0" borderId="0" xfId="0" applyFont="true" applyBorder="false" applyAlignment="true" applyProtection="false">
      <alignment horizontal="right" vertical="center"/>
      <protection hidden="false" locked="true"/>
    </xf>
    <xf numFmtId="167" fontId="15" fillId="0" borderId="2" xfId="0" applyFont="true" applyBorder="true" applyAlignment="true" applyProtection="false">
      <alignment horizontal="right" vertical="center"/>
      <protection hidden="false" locked="true"/>
    </xf>
    <xf numFmtId="167" fontId="15" fillId="0" borderId="3" xfId="0" applyFont="true" applyBorder="true" applyAlignment="true" applyProtection="false">
      <alignment horizontal="right" vertical="center"/>
      <protection hidden="false" locked="true"/>
    </xf>
    <xf numFmtId="164" fontId="16" fillId="0" borderId="0" xfId="0" applyFont="true" applyBorder="false" applyAlignment="true" applyProtection="false">
      <alignment horizontal="general" vertical="bottom"/>
      <protection hidden="false" locked="true"/>
    </xf>
    <xf numFmtId="164" fontId="8" fillId="0" borderId="4" xfId="0" applyFont="true" applyBorder="true" applyAlignment="true" applyProtection="false">
      <alignment horizontal="general" vertical="bottom"/>
      <protection hidden="false" locked="true"/>
    </xf>
    <xf numFmtId="167" fontId="8" fillId="0" borderId="4" xfId="0" applyFont="true" applyBorder="true" applyAlignment="true" applyProtection="false">
      <alignment horizontal="right" vertical="center"/>
      <protection hidden="false" locked="true"/>
    </xf>
    <xf numFmtId="170" fontId="8" fillId="0" borderId="4" xfId="0" applyFont="true" applyBorder="true" applyAlignment="true" applyProtection="false">
      <alignment horizontal="right" vertical="center"/>
      <protection hidden="false" locked="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3B3B3"/>
      <rgbColor rgb="FF4F81BD"/>
      <rgbColor rgb="FF9999FF"/>
      <rgbColor rgb="FFC0504D"/>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BBB59"/>
      <rgbColor rgb="FFFFCC00"/>
      <rgbColor rgb="FFFF9900"/>
      <rgbColor rgb="FFFF6600"/>
      <rgbColor rgb="FF8064A2"/>
      <rgbColor rgb="FF969696"/>
      <rgbColor rgb="FF003366"/>
      <rgbColor rgb="FF339966"/>
      <rgbColor rgb="FF003300"/>
      <rgbColor rgb="FF333300"/>
      <rgbColor rgb="FF993300"/>
      <rgbColor rgb="FF595959"/>
      <rgbColor rgb="FF1F4E79"/>
      <rgbColor rgb="FF1A1A2E"/>
    </indexedColors>
  </colors>
</styleSheet>
</file>

<file path=xl/_rels/workbook.xml.rels><?xml version="1.0" encoding="UTF-8"?>
<Relationships xmlns="http://schemas.openxmlformats.org/package/2006/relationships"><Relationship Id="rId1" Target="theme/theme1.xml" Type="http://schemas.openxmlformats.org/officeDocument/2006/relationships/theme"></Relationship><Relationship Id="rId2" Target="styles.xml" Type="http://schemas.openxmlformats.org/officeDocument/2006/relationships/styles"></Relationship><Relationship Id="rId3" Target="worksheets/sheet1.xml" Type="http://schemas.openxmlformats.org/officeDocument/2006/relationships/worksheet"></Relationship><Relationship Id="rId4" Target="worksheets/sheet2.xml" Type="http://schemas.openxmlformats.org/officeDocument/2006/relationships/worksheet"></Relationship><Relationship Id="rId5" Target="worksheets/sheet3.xml" Type="http://schemas.openxmlformats.org/officeDocument/2006/relationships/worksheet"></Relationship><Relationship Id="rId6" Target="/xl/sharedStrings.xml" Type="http://schemas.openxmlformats.org/officeDocument/2006/relationships/sharedStrings"></Relationship></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분기별 총수익 — FY2025</a:t>
            </a:r>
          </a:p>
        </c:rich>
      </c:tx>
      <c:overlay val="0"/>
      <c:spPr>
        <a:noFill/>
        <a:ln w="0">
          <a:noFill/>
        </a:ln>
      </c:spPr>
    </c:title>
    <c:autoTitleDeleted val="0"/>
    <c:plotArea>
      <c:barChart>
        <c:barDir val="col"/>
        <c:grouping val="clustered"/>
        <c:varyColors val="0"/>
        <c:ser>
          <c:idx val="0"/>
          <c:order val="0"/>
          <c:tx>
            <c:strRef>
              <c:f>'Income Statement'!B9</c:f>
              <c:strCache>
                <c:ptCount val="1"/>
                <c:pt idx="0">
                  <c:v>Total revenue</c:v>
                </c:pt>
              </c:strCache>
            </c:strRef>
          </c:tx>
          <c:spPr>
            <a:solidFill>
              <a:srgbClr val="1f4e79"/>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'Income Statement'!$C$6:$F$6</c:f>
              <c:strCache>
                <c:ptCount val="4"/>
                <c:pt idx="0">
                  <c:v>Q1</c:v>
                </c:pt>
                <c:pt idx="1">
                  <c:v>Q2</c:v>
                </c:pt>
                <c:pt idx="2">
                  <c:v>Q3</c:v>
                </c:pt>
                <c:pt idx="3">
                  <c:v>Q4</c:v>
                </c:pt>
              </c:strCache>
            </c:strRef>
          </c:cat>
          <c:val>
            <c:numRef>
              <c:f>'Income Statement'!$C$9:$F$9</c:f>
              <c:numCache>
                <c:formatCode>#,##0_);\(#,##0\)</c:formatCode>
                <c:ptCount val="4"/>
                <c:pt idx="0">
                  <c:v>5730</c:v>
                </c:pt>
                <c:pt idx="1">
                  <c:v>6095</c:v>
                </c:pt>
                <c:pt idx="2">
                  <c:v>6430</c:v>
                </c:pt>
                <c:pt idx="3">
                  <c:v>7260</c:v>
                </c:pt>
              </c:numCache>
            </c:numRef>
          </c:val>
        </c:ser>
        <c:gapWidth val="60"/>
        <c:overlap val="0"/>
        <c:axId val="11542146"/>
        <c:axId val="52108251"/>
      </c:barChart>
      <c:catAx>
        <c:axId val="11542146"/>
        <c:scaling>
          <c:orientation val="minMax"/>
        </c:scaling>
        <c:delete val="0"/>
        <c:axPos val="b"/>
        <c:title>
          <c:tx>
            <c:rich>
              <a:bodyPr rot="0"/>
              <a:lstStyle/>
              <a:p>
                <a:pPr>
                  <a:defRPr b="1" sz="1000" spc="-1" strike="noStrike">
                    <a:solidFill>
                      <a:srgbClr val="000000"/>
                    </a:solidFill>
                    <a:latin typeface="Calibri"/>
                  </a:defRPr>
                </a:pPr>
                <a:r>
                  <a:rPr b="1" sz="1000" spc="-1" strike="noStrike">
                    <a:solidFill>
                      <a:srgbClr val="000000"/>
                    </a:solidFill>
                    <a:latin typeface="Calibri"/>
                  </a:rPr>
                  <a:t>분기</a:t>
                </a:r>
              </a:p>
            </c:rich>
          </c:tx>
          <c:overlay val="0"/>
          <c:spPr>
            <a:noFill/>
            <a:ln w="0">
              <a:noFill/>
            </a:ln>
          </c:spPr>
        </c:title>
        <c:numFmt formatCode="General" sourceLinked="1"/>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52108251"/>
        <c:crosses val="autoZero"/>
        <c:auto val="1"/>
        <c:lblAlgn val="ctr"/>
        <c:lblOffset val="100"/>
        <c:noMultiLvlLbl val="0"/>
      </c:catAx>
      <c:valAx>
        <c:axId val="52108251"/>
        <c:scaling>
          <c:orientation val="minMax"/>
        </c:scaling>
        <c:delete val="0"/>
        <c:axPos val="l"/>
        <c:majorGridlines>
          <c:spPr>
            <a:ln w="0">
              <a:solidFill>
                <a:srgbClr val="b3b3b3"/>
              </a:solidFill>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USD 천 단위</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11542146"/>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매출총이익률 추이</a:t>
            </a:r>
          </a:p>
        </c:rich>
      </c:tx>
      <c:overlay val="0"/>
      <c:spPr>
        <a:noFill/>
        <a:ln w="0">
          <a:noFill/>
        </a:ln>
      </c:spPr>
    </c:title>
    <c:autoTitleDeleted val="0"/>
    <c:plotArea>
      <c:lineChart>
        <c:grouping val="standard"/>
        <c:varyColors val="0"/>
        <c:ser>
          <c:idx val="0"/>
          <c:order val="0"/>
          <c:tx>
            <c:strRef>
              <c:f>'Income Statement'!B12</c:f>
              <c:strCache>
                <c:ptCount val="1"/>
                <c:pt idx="0">
                  <c:v>Gross margin</c:v>
                </c:pt>
              </c:strCache>
            </c:strRef>
          </c:tx>
          <c:spPr>
            <a:solidFill>
              <a:srgbClr val="1f4e79"/>
            </a:solidFill>
            <a:ln w="28440">
              <a:solidFill>
                <a:srgbClr val="1f4e79"/>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'Income Statement'!$C$6:$F$6</c:f>
              <c:strCache>
                <c:ptCount val="4"/>
                <c:pt idx="0">
                  <c:v>Q1</c:v>
                </c:pt>
                <c:pt idx="1">
                  <c:v>Q2</c:v>
                </c:pt>
                <c:pt idx="2">
                  <c:v>Q3</c:v>
                </c:pt>
                <c:pt idx="3">
                  <c:v>Q4</c:v>
                </c:pt>
              </c:strCache>
            </c:strRef>
          </c:cat>
          <c:val>
            <c:numRef>
              <c:f>'Income Statement'!$C$12:$F$12</c:f>
              <c:numCache>
                <c:formatCode>0.0%_);\(0.0%\)</c:formatCode>
                <c:ptCount val="4"/>
                <c:pt idx="0">
                  <c:v>0.537521815008726</c:v>
                </c:pt>
                <c:pt idx="1">
                  <c:v>0.542247744052502</c:v>
                </c:pt>
                <c:pt idx="2">
                  <c:v>0.548989113530327</c:v>
                </c:pt>
                <c:pt idx="3">
                  <c:v>0.553719008264463</c:v>
                </c:pt>
              </c:numCache>
            </c:numRef>
          </c:val>
          <c:smooth val="0"/>
        </c:ser>
        <c:hiLowLines>
          <c:spPr>
            <a:ln w="0">
              <a:noFill/>
            </a:ln>
          </c:spPr>
        </c:hiLowLines>
        <c:marker val="0"/>
        <c:axId val="88975637"/>
        <c:axId val="42567370"/>
      </c:lineChart>
      <c:catAx>
        <c:axId val="88975637"/>
        <c:scaling>
          <c:orientation val="minMax"/>
        </c:scaling>
        <c:delete val="0"/>
        <c:axPos val="b"/>
        <c:title>
          <c:tx>
            <c:rich>
              <a:bodyPr rot="0"/>
              <a:lstStyle/>
              <a:p>
                <a:pPr>
                  <a:defRPr b="1" sz="1000" spc="-1" strike="noStrike">
                    <a:solidFill>
                      <a:srgbClr val="000000"/>
                    </a:solidFill>
                    <a:latin typeface="Calibri"/>
                  </a:defRPr>
                </a:pPr>
                <a:r>
                  <a:rPr b="1" sz="1000" spc="-1" strike="noStrike">
                    <a:solidFill>
                      <a:srgbClr val="000000"/>
                    </a:solidFill>
                    <a:latin typeface="Calibri"/>
                  </a:rPr>
                  <a:t>분기</a:t>
                </a:r>
              </a:p>
            </c:rich>
          </c:tx>
          <c:overlay val="0"/>
          <c:spPr>
            <a:noFill/>
            <a:ln w="0">
              <a:noFill/>
            </a:ln>
          </c:spPr>
        </c:title>
        <c:numFmt formatCode="General" sourceLinked="1"/>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42567370"/>
        <c:crosses val="autoZero"/>
        <c:auto val="1"/>
        <c:lblAlgn val="ctr"/>
        <c:lblOffset val="100"/>
        <c:noMultiLvlLbl val="0"/>
      </c:catAx>
      <c:valAx>
        <c:axId val="42567370"/>
        <c:scaling>
          <c:orientation val="minMax"/>
        </c:scaling>
        <c:delete val="0"/>
        <c:axPos val="l"/>
        <c:majorGridlines>
          <c:spPr>
            <a:ln w="0">
              <a:solidFill>
                <a:srgbClr val="b3b3b3"/>
              </a:solidFill>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매출총이익률 (%)</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88975637"/>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자산 구성 — 2025년 12월 31일</a:t>
            </a:r>
          </a:p>
        </c:rich>
      </c:tx>
      <c:overlay val="0"/>
      <c:spPr>
        <a:noFill/>
        <a:ln w="0">
          <a:noFill/>
        </a:ln>
      </c:spPr>
    </c:title>
    <c:autoTitleDeleted val="0"/>
    <c:plotArea>
      <c:pieChart>
        <c:varyColors val="1"/>
        <c:ser>
          <c:idx val="0"/>
          <c:order val="0"/>
          <c:tx>
            <c:strRef>
              <c:f>'Balance Sheet'!G6</c:f>
              <c:strCache>
                <c:ptCount val="1"/>
                <c:pt idx="0">
                  <c:v/>
                </c:pt>
              </c:strCache>
            </c:strRef>
          </c:tx>
          <c:spPr>
            <a:solidFill>
              <a:srgbClr val="4f81bd"/>
            </a:solidFill>
            <a:ln w="0">
              <a:noFill/>
            </a:ln>
          </c:spPr>
          <c:explosion val="0"/>
          <c:dPt>
            <c:idx val="0"/>
            <c:spPr>
              <a:solidFill>
                <a:srgbClr val="4f81bd"/>
              </a:solidFill>
              <a:ln w="0">
                <a:noFill/>
              </a:ln>
            </c:spPr>
          </c:dPt>
          <c:dPt>
            <c:idx val="1"/>
            <c:spPr>
              <a:solidFill>
                <a:srgbClr val="c0504d"/>
              </a:solidFill>
              <a:ln w="0">
                <a:noFill/>
              </a:ln>
            </c:spPr>
          </c:dPt>
          <c:dPt>
            <c:idx val="2"/>
            <c:spPr>
              <a:solidFill>
                <a:srgbClr val="9bbb59"/>
              </a:solidFill>
              <a:ln w="0">
                <a:noFill/>
              </a:ln>
            </c:spPr>
          </c:dPt>
          <c:dPt>
            <c:idx val="3"/>
            <c:spPr>
              <a:solidFill>
                <a:srgbClr val="8064a2"/>
              </a:solidFill>
              <a:ln w="0">
                <a:noFill/>
              </a:ln>
            </c:spPr>
          </c:dPt>
          <c:dPt>
            <c:idx val="4"/>
            <c:spPr>
              <a:solidFill>
                <a:srgbClr val="4bacc6"/>
              </a:solidFill>
              <a:ln w="0">
                <a:noFill/>
              </a:ln>
            </c:spPr>
          </c:dPt>
          <c:dLbls>
            <c:dLbl>
              <c:idx val="0"/>
              <c:txPr>
                <a:bodyPr wrap="none"/>
                <a:lstStyle/>
                <a:p>
                  <a:pPr>
                    <a:defRPr b="0" sz="1000" spc="-1" strike="noStrike">
                      <a:latin typeface="Arial"/>
                    </a:defRPr>
                  </a:pPr>
                </a:p>
              </c:txPr>
              <c:showLegendKey val="0"/>
              <c:showVal val="0"/>
              <c:showCatName val="0"/>
              <c:showSerName val="0"/>
              <c:showPercent val="0"/>
              <c:separator> </c:separator>
            </c:dLbl>
            <c:dLbl>
              <c:idx val="1"/>
              <c:txPr>
                <a:bodyPr wrap="none"/>
                <a:lstStyle/>
                <a:p>
                  <a:pPr>
                    <a:defRPr b="0" sz="1000" spc="-1" strike="noStrike">
                      <a:latin typeface="Arial"/>
                    </a:defRPr>
                  </a:pPr>
                </a:p>
              </c:txPr>
              <c:showLegendKey val="0"/>
              <c:showVal val="0"/>
              <c:showCatName val="0"/>
              <c:showSerName val="0"/>
              <c:showPercent val="0"/>
              <c:separator> </c:separator>
            </c:dLbl>
            <c:dLbl>
              <c:idx val="2"/>
              <c:txPr>
                <a:bodyPr wrap="none"/>
                <a:lstStyle/>
                <a:p>
                  <a:pPr>
                    <a:defRPr b="0" sz="1000" spc="-1" strike="noStrike">
                      <a:latin typeface="Arial"/>
                    </a:defRPr>
                  </a:pPr>
                </a:p>
              </c:txPr>
              <c:showLegendKey val="0"/>
              <c:showVal val="0"/>
              <c:showCatName val="0"/>
              <c:showSerName val="0"/>
              <c:showPercent val="0"/>
              <c:separator> </c:separator>
            </c:dLbl>
            <c:dLbl>
              <c:idx val="3"/>
              <c:txPr>
                <a:bodyPr wrap="none"/>
                <a:lstStyle/>
                <a:p>
                  <a:pPr>
                    <a:defRPr b="0" sz="1000" spc="-1" strike="noStrike">
                      <a:latin typeface="Arial"/>
                    </a:defRPr>
                  </a:pPr>
                </a:p>
              </c:txPr>
              <c:showLegendKey val="0"/>
              <c:showVal val="0"/>
              <c:showCatName val="0"/>
              <c:showSerName val="0"/>
              <c:showPercent val="0"/>
              <c:separator> </c:separator>
            </c:dLbl>
            <c:dLbl>
              <c:idx val="4"/>
              <c:txPr>
                <a:bodyPr wrap="none"/>
                <a:lstStyle/>
                <a:p>
                  <a:pPr>
                    <a:defRPr b="0" sz="1000" spc="-1" strike="noStrike">
                      <a:latin typeface="Arial"/>
                    </a:defRPr>
                  </a:pPr>
                </a:p>
              </c:txPr>
              <c:showLegendKey val="0"/>
              <c:showVal val="0"/>
              <c:showCatName val="0"/>
              <c:showSerName val="0"/>
              <c:showPercent val="0"/>
              <c:separator> </c:separator>
            </c:dLbl>
            <c:txPr>
              <a:bodyPr wrap="none"/>
              <a:lstStyle/>
              <a:p>
                <a:pPr>
                  <a:defRPr b="0" sz="1000" spc="-1" strike="noStrike">
                    <a:latin typeface="Arial"/>
                  </a:defRPr>
                </a:pPr>
              </a:p>
            </c:txPr>
            <c:showLegendKey val="0"/>
            <c:showVal val="0"/>
            <c:showCatName val="0"/>
            <c:showSerName val="0"/>
            <c:showPercent val="0"/>
            <c:separator> </c:separator>
            <c:showLeaderLines val="1"/>
          </c:dLbls>
          <c:cat>
            <c:strRef>
              <c:f>'Balance Sheet'!$F$7:$F$11</c:f>
              <c:strCache>
                <c:ptCount val="5"/>
                <c:pt idx="0">
                  <c:v>Cash and cash equivalents</c:v>
                </c:pt>
                <c:pt idx="1">
                  <c:v>Accounts receivable</c:v>
                </c:pt>
                <c:pt idx="2">
                  <c:v>Inventories</c:v>
                </c:pt>
                <c:pt idx="3">
                  <c:v>Property, plant &amp; equipment</c:v>
                </c:pt>
                <c:pt idx="4">
                  <c:v>Intangible assets</c:v>
                </c:pt>
              </c:strCache>
            </c:strRef>
          </c:cat>
          <c:val>
            <c:numRef>
              <c:f>'Balance Sheet'!$G$7:$G$11</c:f>
              <c:numCache>
                <c:formatCode>#,##0</c:formatCode>
                <c:ptCount val="5"/>
                <c:pt idx="0">
                  <c:v>3200</c:v>
                </c:pt>
                <c:pt idx="1">
                  <c:v>2100</c:v>
                </c:pt>
                <c:pt idx="2">
                  <c:v>1850</c:v>
                </c:pt>
                <c:pt idx="3">
                  <c:v>5400</c:v>
                </c:pt>
                <c:pt idx="4">
                  <c:v>950</c:v>
                </c:pt>
              </c:numCache>
            </c:numRef>
          </c:val>
        </c:ser>
        <c:firstSliceAng val="0"/>
      </c:pieChart>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chart" Target="../charts/chart3.xml"/><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8</xdr:col>
      <xdr:colOff>0</xdr:colOff>
      <xdr:row>5</xdr:row>
      <xdr:rowOff>0</xdr:rowOff>
    </xdr:from>
    <xdr:to>
      <xdr:col>15</xdr:col>
      <xdr:colOff>399240</xdr:colOff>
      <xdr:row>17</xdr:row>
      <xdr:rowOff>43200</xdr:rowOff>
    </xdr:to>
    <xdr:graphicFrame>
      <xdr:nvGraphicFramePr>
        <xdr:cNvPr id="0" name="Chart 1"/>
        <xdr:cNvGraphicFramePr/>
      </xdr:nvGraphicFramePr>
      <xdr:xfrm>
        <a:off x="7203600" y="990720"/>
        <a:ext cx="4679640" cy="251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0</xdr:colOff>
      <xdr:row>20</xdr:row>
      <xdr:rowOff>0</xdr:rowOff>
    </xdr:from>
    <xdr:to>
      <xdr:col>15</xdr:col>
      <xdr:colOff>399240</xdr:colOff>
      <xdr:row>31</xdr:row>
      <xdr:rowOff>109800</xdr:rowOff>
    </xdr:to>
    <xdr:graphicFrame>
      <xdr:nvGraphicFramePr>
        <xdr:cNvPr id="1" name="Chart 2"/>
        <xdr:cNvGraphicFramePr/>
      </xdr:nvGraphicFramePr>
      <xdr:xfrm>
        <a:off x="7203600" y="4095720"/>
        <a:ext cx="4679640" cy="2519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0</xdr:colOff>
      <xdr:row>1</xdr:row>
      <xdr:rowOff>0</xdr:rowOff>
    </xdr:from>
    <xdr:to>
      <xdr:col>10</xdr:col>
      <xdr:colOff>396000</xdr:colOff>
      <xdr:row>2</xdr:row>
      <xdr:rowOff>151920</xdr:rowOff>
    </xdr:to>
    <xdr:pic>
      <xdr:nvPicPr>
        <xdr:cNvPr id="2" name="Image 3" descr="Picture"/>
        <xdr:cNvPicPr/>
      </xdr:nvPicPr>
      <xdr:blipFill>
        <a:blip r:embed="rId3"/>
        <a:stretch/>
      </xdr:blipFill>
      <xdr:spPr>
        <a:xfrm>
          <a:off x="7203600" y="190440"/>
          <a:ext cx="1618920" cy="3805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0</xdr:colOff>
      <xdr:row>13</xdr:row>
      <xdr:rowOff>0</xdr:rowOff>
    </xdr:from>
    <xdr:to>
      <xdr:col>10</xdr:col>
      <xdr:colOff>237240</xdr:colOff>
      <xdr:row>27</xdr:row>
      <xdr:rowOff>182880</xdr:rowOff>
    </xdr:to>
    <xdr:graphicFrame>
      <xdr:nvGraphicFramePr>
        <xdr:cNvPr id="3" name="Chart 1"/>
        <xdr:cNvGraphicFramePr/>
      </xdr:nvGraphicFramePr>
      <xdr:xfrm>
        <a:off x="5474880" y="2647800"/>
        <a:ext cx="4679640" cy="305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1</xdr:row>
      <xdr:rowOff>0</xdr:rowOff>
    </xdr:from>
    <xdr:to>
      <xdr:col>5</xdr:col>
      <xdr:colOff>1618920</xdr:colOff>
      <xdr:row>2</xdr:row>
      <xdr:rowOff>151920</xdr:rowOff>
    </xdr:to>
    <xdr:pic>
      <xdr:nvPicPr>
        <xdr:cNvPr id="4" name="Image 2" descr="Picture"/>
        <xdr:cNvPicPr/>
      </xdr:nvPicPr>
      <xdr:blipFill>
        <a:blip r:embed="rId2"/>
        <a:stretch/>
      </xdr:blipFill>
      <xdr:spPr>
        <a:xfrm>
          <a:off x="5474880" y="190440"/>
          <a:ext cx="1618920" cy="3805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a:ea typeface=""/>
        <a:cs typeface=""/>
      </a:majorFont>
      <a:minorFont>
        <a:latin typeface="Calibri" pitchFamily="0"/>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objectDefaults/>
  <a:extraClrSchemeLst/>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G22"/>
  <sheetViews>
    <sheetView showGridLines="false" showRowColHeaders="true" showZeros="true" tabSelected="true" showOutlineSymbols="true" defaultGridColor="true" view="normal" topLeftCell="A1" colorId="64" zoomScale="100" zoomScaleNormal="100" zoomScalePageLayoutView="100" workbookViewId="0">
      <pane activePane="bottomRight" state="frozen" topLeftCell="C7" xSplit="2" ySplit="6"/>
      <selection activeCell="A1" activeCellId="0" pane="topLeft" sqref="A1"/>
      <selection activeCell="C1" activeCellId="0" pane="topRight" sqref="C1"/>
      <selection activeCell="A7" activeCellId="0" pane="bottomLeft" sqref="A7"/>
      <selection activeCell="A1" activeCellId="0" pane="bottomRight" sqref="A1"/>
    </sheetView>
  </sheetViews>
  <sheetFormatPr defaultColWidth="8.6796875" defaultRowHeight="15"/>
  <cols>
    <col customWidth="true" max="1" min="1" style="1" width="2"/>
    <col customWidth="true" max="2" min="2" style="1" width="34"/>
    <col customWidth="true" max="7" min="3" style="1" width="11.5"/>
  </cols>
  <sheetData>
    <row r="1"/>
    <row r="2" ht="18" customHeight="true">
      <c r="B2" s="2" t="s">
        <v>56</v>
      </c>
    </row>
    <row r="3" ht="15" customHeight="true">
      <c r="B3" s="3" t="s">
        <v>57</v>
      </c>
    </row>
    <row r="4" ht="15" customHeight="true">
      <c r="B4" s="4" t="s">
        <v>58</v>
      </c>
    </row>
    <row r="5"/>
    <row r="6" ht="15" customHeight="true">
      <c r="B6" s="5"/>
      <c r="C6" s="6" t="s">
        <v>3</v>
      </c>
      <c r="D6" s="6" t="s">
        <v>4</v>
      </c>
      <c r="E6" s="6" t="s">
        <v>5</v>
      </c>
      <c r="F6" s="6" t="s">
        <v>6</v>
      </c>
      <c r="G6" s="6" t="s">
        <v>7</v>
      </c>
    </row>
    <row r="7" ht="16.5" customHeight="true">
      <c r="B7" s="7" t="s">
        <v>59</v>
      </c>
      <c r="C7" s="8" t="n">
        <v>4820</v>
      </c>
      <c r="D7" s="8" t="n">
        <v>5110</v>
      </c>
      <c r="E7" s="8" t="n">
        <v>5390</v>
      </c>
      <c r="F7" s="8" t="n">
        <v>6050</v>
      </c>
      <c r="G7" s="8" t="n">
        <f>SUM(C7:F7)</f>
        <v>21370</v>
      </c>
    </row>
    <row r="8" ht="16.5" customHeight="true">
      <c r="B8" s="7" t="s">
        <v>60</v>
      </c>
      <c r="C8" s="9" t="n">
        <v>910</v>
      </c>
      <c r="D8" s="9" t="n">
        <v>985</v>
      </c>
      <c r="E8" s="9" t="n">
        <v>1040</v>
      </c>
      <c r="F8" s="9" t="n">
        <v>1210</v>
      </c>
      <c r="G8" s="9" t="n">
        <f>SUM(C8:F8)</f>
        <v>4145</v>
      </c>
    </row>
    <row r="9" ht="16.5" customHeight="true">
      <c r="B9" s="10" t="s">
        <v>61</v>
      </c>
      <c r="C9" s="11" t="n">
        <f>SUM(C7:C8)</f>
        <v>5730</v>
      </c>
      <c r="D9" s="11" t="n">
        <f>SUM(D7:D8)</f>
        <v>6095</v>
      </c>
      <c r="E9" s="11" t="n">
        <f>SUM(E7:E8)</f>
        <v>6430</v>
      </c>
      <c r="F9" s="11" t="n">
        <f>SUM(F7:F8)</f>
        <v>7260</v>
      </c>
      <c r="G9" s="11" t="n">
        <f>SUM(G7:G8)</f>
        <v>25515</v>
      </c>
    </row>
    <row r="10" ht="16.5" customHeight="true">
      <c r="B10" s="7" t="s">
        <v>62</v>
      </c>
      <c r="C10" s="9" t="n">
        <v>2650</v>
      </c>
      <c r="D10" s="9" t="n">
        <v>2790</v>
      </c>
      <c r="E10" s="9" t="n">
        <v>2900</v>
      </c>
      <c r="F10" s="9" t="n">
        <v>3240</v>
      </c>
      <c r="G10" s="9" t="n">
        <f>SUM(C10:F10)</f>
        <v>11580</v>
      </c>
    </row>
    <row r="11" ht="16.5" customHeight="true">
      <c r="B11" s="10" t="s">
        <v>63</v>
      </c>
      <c r="C11" s="11" t="n">
        <f>C9-C10</f>
        <v>3080</v>
      </c>
      <c r="D11" s="11" t="n">
        <f>D9-D10</f>
        <v>3305</v>
      </c>
      <c r="E11" s="11" t="n">
        <f>E9-E10</f>
        <v>3530</v>
      </c>
      <c r="F11" s="11" t="n">
        <f>F9-F10</f>
        <v>4020</v>
      </c>
      <c r="G11" s="11" t="n">
        <f>G9-G10</f>
        <v>13935</v>
      </c>
    </row>
    <row r="12" ht="16.5" customHeight="true">
      <c r="B12" s="7" t="s">
        <v>64</v>
      </c>
      <c r="C12" s="12" t="n">
        <f>C11/C9</f>
        <v>0.537521815008726</v>
      </c>
      <c r="D12" s="12" t="n">
        <f>D11/D9</f>
        <v>0.542247744052502</v>
      </c>
      <c r="E12" s="12" t="n">
        <f>E11/E9</f>
        <v>0.548989113530327</v>
      </c>
      <c r="F12" s="12" t="n">
        <f>F11/F9</f>
        <v>0.553719008264463</v>
      </c>
      <c r="G12" s="12" t="n">
        <f>G11/G9</f>
        <v>0.546149323927102</v>
      </c>
    </row>
    <row r="13" ht="15" customHeight="true">
      <c r="B13" s="13" t="s">
        <v>65</v>
      </c>
    </row>
    <row r="14" ht="16.5" customHeight="true">
      <c r="B14" s="14" t="s">
        <v>66</v>
      </c>
      <c r="C14" s="9" t="n">
        <v>620</v>
      </c>
      <c r="D14" s="9" t="n">
        <v>655</v>
      </c>
      <c r="E14" s="9" t="n">
        <v>690</v>
      </c>
      <c r="F14" s="9" t="n">
        <v>760</v>
      </c>
      <c r="G14" s="9" t="n">
        <f>SUM(C14:F14)</f>
        <v>2725</v>
      </c>
    </row>
    <row r="15" ht="16.5" customHeight="true">
      <c r="B15" s="14" t="s">
        <v>67</v>
      </c>
      <c r="C15" s="9" t="n">
        <v>540</v>
      </c>
      <c r="D15" s="9" t="n">
        <v>540</v>
      </c>
      <c r="E15" s="9" t="n">
        <v>565</v>
      </c>
      <c r="F15" s="9" t="n">
        <v>590</v>
      </c>
      <c r="G15" s="9" t="n">
        <f>SUM(C15:F15)</f>
        <v>2235</v>
      </c>
    </row>
    <row r="16" ht="16.5" customHeight="true">
      <c r="B16" s="14" t="s">
        <v>68</v>
      </c>
      <c r="C16" s="9" t="n">
        <v>380</v>
      </c>
      <c r="D16" s="9" t="n">
        <v>385</v>
      </c>
      <c r="E16" s="9" t="n">
        <v>390</v>
      </c>
      <c r="F16" s="9" t="n">
        <v>410</v>
      </c>
      <c r="G16" s="9" t="n">
        <f>SUM(C16:F16)</f>
        <v>1565</v>
      </c>
    </row>
    <row r="17" ht="16.5" customHeight="true">
      <c r="B17" s="10" t="s">
        <v>69</v>
      </c>
      <c r="C17" s="11" t="n">
        <f>SUM(C14:C16)</f>
        <v>1540</v>
      </c>
      <c r="D17" s="11" t="n">
        <f>SUM(D14:D16)</f>
        <v>1580</v>
      </c>
      <c r="E17" s="11" t="n">
        <f>SUM(E14:E16)</f>
        <v>1645</v>
      </c>
      <c r="F17" s="11" t="n">
        <f>SUM(F14:F16)</f>
        <v>1760</v>
      </c>
      <c r="G17" s="11" t="n">
        <f>SUM(G14:G16)</f>
        <v>6525</v>
      </c>
    </row>
    <row r="18" ht="16.5" customHeight="true">
      <c r="B18" s="15" t="s">
        <v>70</v>
      </c>
      <c r="C18" s="16" t="n">
        <f>C11-C17</f>
        <v>1540</v>
      </c>
      <c r="D18" s="16" t="n">
        <f>D11-D17</f>
        <v>1725</v>
      </c>
      <c r="E18" s="16" t="n">
        <f>E11-E17</f>
        <v>1885</v>
      </c>
      <c r="F18" s="16" t="n">
        <f>F11-F17</f>
        <v>2260</v>
      </c>
      <c r="G18" s="16" t="n">
        <f>G11-G17</f>
        <v>7410</v>
      </c>
    </row>
    <row r="19" ht="16.5" customHeight="true">
      <c r="B19" s="7" t="s">
        <v>71</v>
      </c>
      <c r="C19" s="9" t="n">
        <f>ROUND(C18*Assumptions!$C$6,0)</f>
        <v>385</v>
      </c>
      <c r="D19" s="9" t="n">
        <f>ROUND(D18*Assumptions!$C$6,0)</f>
        <v>431</v>
      </c>
      <c r="E19" s="9" t="n">
        <f>ROUND(E18*Assumptions!$C$6,0)</f>
        <v>471</v>
      </c>
      <c r="F19" s="9" t="n">
        <f>ROUND(F18*Assumptions!$C$6,0)</f>
        <v>565</v>
      </c>
      <c r="G19" s="9" t="n">
        <f>ROUND(G18*Assumptions!$C$6,0)</f>
        <v>1853</v>
      </c>
    </row>
    <row r="20" ht="16.5" customHeight="true">
      <c r="B20" s="17" t="s">
        <v>72</v>
      </c>
      <c r="C20" s="18" t="n">
        <f>C18-C19</f>
        <v>1155</v>
      </c>
      <c r="D20" s="18" t="n">
        <f>D18-D19</f>
        <v>1294</v>
      </c>
      <c r="E20" s="18" t="n">
        <f>E18-E19</f>
        <v>1414</v>
      </c>
      <c r="F20" s="18" t="n">
        <f>F18-F19</f>
        <v>1695</v>
      </c>
      <c r="G20" s="18" t="n">
        <f>G18-G19</f>
        <v>5557</v>
      </c>
    </row>
    <row r="21"/>
    <row r="22" ht="39.75" customHeight="true">
      <c r="B22" s="19" t="s">
        <v>73</v>
      </c>
      <c r="C22" s="19"/>
      <c r="D22" s="19"/>
      <c r="E22" s="19"/>
      <c r="F22" s="19"/>
      <c r="G22" s="19"/>
    </row>
  </sheetData>
  <mergeCells count="1">
    <mergeCell ref="B22:G22"/>
  </mergeCells>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G25"/>
  <sheetViews>
    <sheetView showGridLines="false" showRowColHeaders="true" showZeros="true" showOutlineSymbols="true" defaultGridColor="true" view="normal" topLeftCell="A1" colorId="64" zoomScale="100" zoomScaleNormal="100" zoomScalePageLayoutView="100" workbookViewId="0">
      <selection activeCell="A1" activeCellId="0" pane="topLeft" sqref="A1"/>
    </sheetView>
  </sheetViews>
  <sheetFormatPr defaultColWidth="8.6796875" defaultRowHeight="15"/>
  <cols>
    <col customWidth="true" max="1" min="1" style="1" width="2"/>
    <col customWidth="true" max="2" min="2" style="1" width="38"/>
    <col customWidth="true" max="3" min="3" style="1" width="13"/>
    <col customWidth="true" max="4" min="4" style="1" width="16"/>
    <col customWidth="true" max="6" min="6" width="26"/>
    <col customWidth="true" max="7" min="7" width="11"/>
  </cols>
  <sheetData>
    <row r="1"/>
    <row r="2" ht="18" customHeight="true">
      <c r="B2" s="2" t="s">
        <v>56</v>
      </c>
    </row>
    <row r="3" ht="15" customHeight="true">
      <c r="B3" s="3" t="s">
        <v>74</v>
      </c>
    </row>
    <row r="4" ht="15" customHeight="true">
      <c r="B4" s="4" t="s">
        <v>75</v>
      </c>
    </row>
    <row r="5"/>
    <row r="6" ht="15" customHeight="true">
      <c r="B6" s="5"/>
      <c r="C6" s="6" t="s">
        <v>76</v>
      </c>
      <c r="D6" s="6" t="s">
        <v>77</v>
      </c>
      <c r="F6" s="20" t="s">
        <v>78</v>
      </c>
      <c r="G6" s="21"/>
    </row>
    <row r="7" ht="16.5" customHeight="true">
      <c r="B7" s="22" t="s">
        <v>79</v>
      </c>
      <c r="F7" s="23" t="s">
        <v>80</v>
      </c>
      <c r="G7" s="24" t="n">
        <f>C8</f>
        <v>3200</v>
      </c>
    </row>
    <row r="8" ht="16.5" customHeight="true">
      <c r="B8" s="7" t="s">
        <v>80</v>
      </c>
      <c r="C8" s="8" t="n">
        <v>3200</v>
      </c>
      <c r="D8" s="25" t="n">
        <f>C8/$C$14</f>
        <v>0.237037037037037</v>
      </c>
      <c r="F8" s="23" t="s">
        <v>81</v>
      </c>
      <c r="G8" s="24" t="n">
        <f>C9</f>
        <v>2100</v>
      </c>
    </row>
    <row r="9" ht="16.5" customHeight="true">
      <c r="B9" s="7" t="s">
        <v>82</v>
      </c>
      <c r="C9" s="9" t="n">
        <v>2100</v>
      </c>
      <c r="D9" s="25" t="n">
        <f>C9/$C$14</f>
        <v>0.155555555555556</v>
      </c>
      <c r="F9" s="23" t="s">
        <v>83</v>
      </c>
      <c r="G9" s="24" t="n">
        <f>C10</f>
        <v>1850</v>
      </c>
    </row>
    <row r="10" ht="16.5" customHeight="true">
      <c r="B10" s="7" t="s">
        <v>83</v>
      </c>
      <c r="C10" s="9" t="n">
        <v>1850</v>
      </c>
      <c r="D10" s="25" t="n">
        <f>C10/$C$14</f>
        <v>0.137037037037037</v>
      </c>
      <c r="F10" s="23" t="s">
        <v>84</v>
      </c>
      <c r="G10" s="24" t="n">
        <f>C12</f>
        <v>5400</v>
      </c>
    </row>
    <row r="11" ht="16.5" customHeight="true">
      <c r="B11" s="10" t="s">
        <v>85</v>
      </c>
      <c r="C11" s="11" t="n">
        <f>SUM(C8:C10)</f>
        <v>7150</v>
      </c>
      <c r="D11" s="26" t="n">
        <f>C11/$C$14</f>
        <v>0.52962962962963</v>
      </c>
      <c r="F11" s="23" t="s">
        <v>86</v>
      </c>
      <c r="G11" s="24" t="n">
        <f>C13</f>
        <v>950</v>
      </c>
    </row>
    <row r="12" ht="16.5" customHeight="true">
      <c r="B12" s="7" t="s">
        <v>87</v>
      </c>
      <c r="C12" s="9" t="n">
        <v>5400</v>
      </c>
      <c r="D12" s="25" t="n">
        <f>C12/$C$14</f>
        <v>0.4</v>
      </c>
    </row>
    <row r="13" ht="16.5" customHeight="true">
      <c r="B13" s="7" t="s">
        <v>88</v>
      </c>
      <c r="C13" s="9" t="n">
        <v>950</v>
      </c>
      <c r="D13" s="25" t="n">
        <f>C13/$C$14</f>
        <v>0.0703703703703704</v>
      </c>
    </row>
    <row r="14" ht="16.5" customHeight="true">
      <c r="B14" s="17" t="s">
        <v>89</v>
      </c>
      <c r="C14" s="18" t="n">
        <f>C11+C12+C13</f>
        <v>13500</v>
      </c>
      <c r="D14" s="27" t="n">
        <f>C14/$C$14</f>
        <v>1</v>
      </c>
    </row>
    <row r="15"/>
    <row r="16" ht="16.5" customHeight="true">
      <c r="B16" s="22" t="s">
        <v>90</v>
      </c>
    </row>
    <row r="17" ht="16.5" customHeight="true">
      <c r="B17" s="7" t="s">
        <v>91</v>
      </c>
      <c r="C17" s="8" t="n">
        <v>1600</v>
      </c>
      <c r="D17" s="25" t="n">
        <f>C17/$C$14</f>
        <v>0.118518518518519</v>
      </c>
    </row>
    <row r="18" ht="16.5" customHeight="true">
      <c r="B18" s="7" t="s">
        <v>92</v>
      </c>
      <c r="C18" s="9" t="n">
        <v>900</v>
      </c>
      <c r="D18" s="25" t="n">
        <f>C18/$C$14</f>
        <v>0.0666666666666667</v>
      </c>
    </row>
    <row r="19" ht="16.5" customHeight="true">
      <c r="B19" s="10" t="s">
        <v>93</v>
      </c>
      <c r="C19" s="11" t="n">
        <f>SUM(C17:C18)</f>
        <v>2500</v>
      </c>
      <c r="D19" s="26" t="n">
        <f>C19/$C$14</f>
        <v>0.185185185185185</v>
      </c>
    </row>
    <row r="20" ht="16.5" customHeight="true">
      <c r="B20" s="7" t="s">
        <v>94</v>
      </c>
      <c r="C20" s="9" t="n">
        <v>3000</v>
      </c>
      <c r="D20" s="25" t="n">
        <f>C20/$C$14</f>
        <v>0.222222222222222</v>
      </c>
    </row>
    <row r="21" ht="16.5" customHeight="true">
      <c r="B21" s="10" t="s">
        <v>95</v>
      </c>
      <c r="C21" s="11" t="n">
        <f>C19+C20</f>
        <v>5500</v>
      </c>
      <c r="D21" s="26" t="n">
        <f>C21/$C$14</f>
        <v>0.407407407407407</v>
      </c>
    </row>
    <row r="22" ht="16.5" customHeight="true">
      <c r="B22" s="7" t="s">
        <v>96</v>
      </c>
      <c r="C22" s="9" t="n">
        <v>4000</v>
      </c>
      <c r="D22" s="25" t="n">
        <f>C22/$C$14</f>
        <v>0.296296296296296</v>
      </c>
    </row>
    <row r="23" ht="16.5" customHeight="true">
      <c r="B23" s="7" t="s">
        <v>97</v>
      </c>
      <c r="C23" s="9" t="n">
        <v>4000</v>
      </c>
      <c r="D23" s="25" t="n">
        <f>C23/$C$14</f>
        <v>0.296296296296296</v>
      </c>
    </row>
    <row r="24" ht="16.5" customHeight="true">
      <c r="B24" s="10" t="s">
        <v>98</v>
      </c>
      <c r="C24" s="11" t="n">
        <f>SUM(C22:C23)</f>
        <v>8000</v>
      </c>
      <c r="D24" s="26" t="n">
        <f>C24/$C$14</f>
        <v>0.592592592592593</v>
      </c>
    </row>
    <row r="25" ht="16.5" customHeight="true">
      <c r="B25" s="17" t="s">
        <v>99</v>
      </c>
      <c r="C25" s="18" t="n">
        <f>C21+C24</f>
        <v>13500</v>
      </c>
      <c r="D25" s="27" t="n">
        <f>C25/$C$14</f>
        <v>1</v>
      </c>
    </row>
  </sheetData>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C10"/>
  <sheetViews>
    <sheetView showGridLines="false" showRowColHeaders="true" showZeros="true" showOutlineSymbols="true" defaultGridColor="true" view="normal" topLeftCell="A1" colorId="64" zoomScale="100" zoomScaleNormal="100" zoomScalePageLayoutView="100" workbookViewId="0">
      <selection activeCell="A1" activeCellId="0" pane="topLeft" sqref="A1"/>
    </sheetView>
  </sheetViews>
  <sheetFormatPr defaultColWidth="8.6796875" defaultRowHeight="15"/>
  <cols>
    <col customWidth="true" max="1" min="1" style="1" width="2"/>
    <col customWidth="true" max="2" min="2" style="1" width="34"/>
    <col customWidth="true" max="3" min="3" style="1" width="12"/>
  </cols>
  <sheetData>
    <row r="1"/>
    <row r="2" ht="15.75" customHeight="true">
      <c r="B2" s="28" t="s">
        <v>100</v>
      </c>
    </row>
    <row r="3"/>
    <row r="4"/>
    <row r="5" ht="15" customHeight="true">
      <c r="B5" s="5" t="s">
        <v>101</v>
      </c>
      <c r="C5" s="6" t="s">
        <v>102</v>
      </c>
    </row>
    <row r="6" ht="16.5" customHeight="true">
      <c r="B6" s="29" t="s">
        <v>103</v>
      </c>
      <c r="C6" s="30" t="n">
        <v>0.25</v>
      </c>
    </row>
    <row r="7" ht="16.5" customHeight="true">
      <c r="B7" s="29" t="s">
        <v>104</v>
      </c>
      <c r="C7" s="30" t="n">
        <v>0.12</v>
      </c>
    </row>
    <row r="8" ht="16.5" customHeight="true">
      <c r="B8" s="29" t="s">
        <v>105</v>
      </c>
      <c r="C8" s="31" t="n">
        <v>1.08</v>
      </c>
    </row>
    <row r="9"/>
    <row r="10" ht="36" customHeight="true">
      <c r="B10" s="19" t="s">
        <v>106</v>
      </c>
      <c r="C10" s="19"/>
    </row>
  </sheetData>
  <mergeCells count="1">
    <mergeCell ref="B10:C10"/>
  </mergeCells>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2026-07-07T09:58:56Z</dcterms:created>
  <dc:creator>openpyxl</dc:creator>
  <dc:description/>
  <dc:language>en-US</dc:language>
  <cp:lastModifiedBy/>
  <dcterms:modified xsi:type="dcterms:W3CDTF">2026-07-07T10:02:26Z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