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 Id="rId4" Target="docProps/custom.xml" Type="http://schemas.openxmlformats.org/officeDocument/2006/relationships/custom-properties"></Relationship></Relationships>
</file>

<file path=xl/workbook.xml><?xml version="1.0" encoding="utf-8"?>
<workbook xmlns="http://schemas.openxmlformats.org/spreadsheetml/2006/main" xmlns:r="http://schemas.openxmlformats.org/officeDocument/2006/relationships">
  <fileVersion appName="Calc"/>
  <workbookPr showObjects="all"/>
  <workbookProtection/>
  <bookViews>
    <workbookView showHorizontalScroll="true" showVerticalScroll="true" showSheetTabs="true" xWindow="0" yWindow="0" windowWidth="16384" windowHeight="8192" tabRatio="500"/>
  </bookViews>
  <sheets>
    <sheet name="Income Statement" sheetId="1" r:id="rId3" state="visible"/>
    <sheet name="Balance Sheet" sheetId="2" r:id="rId4" state="visible"/>
    <sheet name="Assumptions" sheetId="3" r:id="rId5" state="visible"/>
  </sheets>
  <calcPr iterateCount="100" iterateDelta="0.0001" refMode="A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C19" authorId="0">
      <text>
        <r>
          <rPr>
            <sz val="10"/>
            <rFont val="Arial"/>
            <family val="2"/>
          </rPr>
          <t xml:space="preserve">Effective tax rate is linked to the Assumptions sheet (cell C6). Change it there to update all quarters.</t>
        </r>
      </text>
    </comment>
  </commentList>
</comments>
</file>

<file path=xl/sharedStrings.xml><?xml version="1.0" encoding="utf-8"?>
<sst xmlns="http://schemas.openxmlformats.org/spreadsheetml/2006/main" count="106" uniqueCount="106">
  <si>
    <t xml:space="preserve">BlueRiver Electronics Ltd.</t>
  </si>
  <si>
    <t xml:space="preserve">CONSOLIDATED STATEMENTS OF OPERATIONS</t>
  </si>
  <si>
    <t xml:space="preserve">(In thousands of U.S. dollars, unaudited)</t>
  </si>
  <si>
    <t xml:space="preserve">Q1</t>
  </si>
  <si>
    <t xml:space="preserve">Q2</t>
  </si>
  <si>
    <t xml:space="preserve">Q3</t>
  </si>
  <si>
    <t xml:space="preserve">Q4</t>
  </si>
  <si>
    <t xml:space="preserve">FY 2025</t>
  </si>
  <si>
    <t xml:space="preserve">Product revenue</t>
  </si>
  <si>
    <t xml:space="preserve">Service revenue</t>
  </si>
  <si>
    <t xml:space="preserve">Total revenue</t>
  </si>
  <si>
    <t xml:space="preserve">Cost of goods sold</t>
  </si>
  <si>
    <t xml:space="preserve">Gross profit</t>
  </si>
  <si>
    <t xml:space="preserve">Gross margin</t>
  </si>
  <si>
    <t xml:space="preserve">Operating expenses:</t>
  </si>
  <si>
    <t xml:space="preserve">Sales and marketing</t>
  </si>
  <si>
    <t xml:space="preserve">Research and development</t>
  </si>
  <si>
    <t xml:space="preserve">General and administrative</t>
  </si>
  <si>
    <t xml:space="preserve">Total operating expenses</t>
  </si>
  <si>
    <t xml:space="preserve">Operating income</t>
  </si>
  <si>
    <t xml:space="preserve">Provision for income taxes</t>
  </si>
  <si>
    <t xml:space="preserve">Net income</t>
  </si>
  <si>
    <t xml:space="preserve">Note 1 — Basis of presentation: Figures are unaudited management accounts prepared for internal review. Service revenue includes extended warranty contracts recognized ratably over the service period. Refer to the Assumptions sheet for the effective tax rate and foreign currency treatment applied in this report.</t>
  </si>
  <si>
    <t xml:space="preserve">CONSOLIDATED BALANCE SHEET</t>
  </si>
  <si>
    <t xml:space="preserve">As of December 31, 2025 (in thousands of U.S. dollars)</t>
  </si>
  <si>
    <t xml:space="preserve">Amount</t>
  </si>
  <si>
    <t xml:space="preserve">% of total assets</t>
  </si>
  <si>
    <t xml:space="preserve">Asset Composition</t>
  </si>
  <si>
    <t xml:space="preserve">Assets</t>
  </si>
  <si>
    <t xml:space="preserve">Cash and cash equivalents</t>
  </si>
  <si>
    <t xml:space="preserve">Accounts receivable</t>
  </si>
  <si>
    <t xml:space="preserve">Accounts receivable, net</t>
  </si>
  <si>
    <t xml:space="preserve">Inventories</t>
  </si>
  <si>
    <t xml:space="preserve">Property, plant &amp; equipment</t>
  </si>
  <si>
    <t xml:space="preserve">Total current assets</t>
  </si>
  <si>
    <t xml:space="preserve">Intangible assets</t>
  </si>
  <si>
    <t xml:space="preserve">Property, plant and equipment, net</t>
  </si>
  <si>
    <t xml:space="preserve">Intangible assets, net</t>
  </si>
  <si>
    <t xml:space="preserve">Total assets</t>
  </si>
  <si>
    <t xml:space="preserve">Liabilities and shareholders’ equity</t>
  </si>
  <si>
    <t xml:space="preserve">Accounts payable</t>
  </si>
  <si>
    <t xml:space="preserve">Short-term borrowings</t>
  </si>
  <si>
    <t xml:space="preserve">Total current liabilities</t>
  </si>
  <si>
    <t xml:space="preserve">Long-term debt</t>
  </si>
  <si>
    <t xml:space="preserve">Total liabilities</t>
  </si>
  <si>
    <t xml:space="preserve">Common stock</t>
  </si>
  <si>
    <t xml:space="preserve">Retained earnings</t>
  </si>
  <si>
    <t xml:space="preserve">Total shareholders’ equity</t>
  </si>
  <si>
    <t xml:space="preserve">Total liabilities and shareholders’ equity</t>
  </si>
  <si>
    <t xml:space="preserve">Key Assumptions</t>
  </si>
  <si>
    <t xml:space="preserve">Assumption</t>
  </si>
  <si>
    <t xml:space="preserve">Value</t>
  </si>
  <si>
    <t xml:space="preserve">Effective tax rate</t>
  </si>
  <si>
    <t xml:space="preserve">Planned revenue growth (YoY)</t>
  </si>
  <si>
    <t xml:space="preserve">Average FX rate (EUR/USD)</t>
  </si>
  <si>
    <t xml:space="preserve">All foreign currency transactions are translated at the average monthly exchange rate. Do not translate account codes or the company legal name.</t>
  </si>
  <si>
    <t>連結損益計算書</t>
  </si>
  <si>
    <t>（米ドル千単位、未監査）</t>
  </si>
  <si>
    <t>製品売上高</t>
  </si>
  <si>
    <t>サービス売上高</t>
  </si>
  <si>
    <t>売上高合計</t>
  </si>
  <si>
    <t>売上原価</t>
  </si>
  <si>
    <t>売上総利益</t>
  </si>
  <si>
    <t>売上総利益率</t>
  </si>
  <si>
    <t>営業費用：</t>
  </si>
  <si>
    <t>販売およびマーケティング</t>
  </si>
  <si>
    <t>研究開発</t>
  </si>
  <si>
    <t>一般管理費</t>
  </si>
  <si>
    <t>営業費用合計</t>
  </si>
  <si>
    <t>営業利益</t>
  </si>
  <si>
    <t>法人税等</t>
  </si>
  <si>
    <t>当期純利益</t>
  </si>
  <si>
    <t>注1 — 表示の基礎：数値は、内部レビュー用に作成された未監査の管理会計数値です。サービス売上高には、サービス期間にわたり比例配分で認識される延長保証契約が含まれます。この報告書に適用される実効税率および外貨換算の取扱いについては、Assumptionsシートを参照してください。</t>
  </si>
  <si>
    <t>連結貸借対照表</t>
  </si>
  <si>
    <t>2025年12月31日現在（単位：千米ドル）</t>
  </si>
  <si>
    <t>金額</t>
  </si>
  <si>
    <t>総資産に占める割合</t>
  </si>
  <si>
    <t>資産構成</t>
  </si>
  <si>
    <t>資産</t>
  </si>
  <si>
    <t>現金及び現金同等物</t>
  </si>
  <si>
    <t>売掛金</t>
  </si>
  <si>
    <t>売掛金（純額）</t>
  </si>
  <si>
    <t>棚卸資産</t>
  </si>
  <si>
    <t>有形固定資産</t>
  </si>
  <si>
    <t>流動資産合計</t>
  </si>
  <si>
    <t>無形資産</t>
  </si>
  <si>
    <t>有形固定資産（純額）</t>
  </si>
  <si>
    <t>無形資産（純額）</t>
  </si>
  <si>
    <t>資産合計</t>
  </si>
  <si>
    <t>負債及び株主資本</t>
  </si>
  <si>
    <t>買掛金</t>
  </si>
  <si>
    <t>短期借入金</t>
  </si>
  <si>
    <t>流動負債合計</t>
  </si>
  <si>
    <t>長期借入金</t>
  </si>
  <si>
    <t>負債合計</t>
  </si>
  <si>
    <t>普通株式</t>
  </si>
  <si>
    <t>利益剰余金</t>
  </si>
  <si>
    <t>株主資本合計</t>
  </si>
  <si>
    <t>負債及び株主資本合計</t>
  </si>
  <si>
    <t>主要前提</t>
  </si>
  <si>
    <t>前提</t>
  </si>
  <si>
    <t>値</t>
  </si>
  <si>
    <t>実効税率</t>
  </si>
  <si>
    <t>計画売上成長率（前年比）</t>
  </si>
  <si>
    <t>平均為替レート（EUR/USD）</t>
  </si>
  <si>
    <t>すべての外貨建取引は、月平均為替レートで換算されています。勘定科目コードまたは会社の正式名称は翻訳しないでください。</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</si>
</sst>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7">
    <numFmt numFmtId="164" formatCode="General"/>
    <numFmt numFmtId="165" formatCode="\$#,##0_);&quot;($&quot;#,##0\)"/>
    <numFmt numFmtId="166" formatCode="#,##0_);\(#,##0\)"/>
    <numFmt numFmtId="167" formatCode="0.0%_);\(0.0%\)"/>
    <numFmt numFmtId="168" formatCode="#,##0"/>
    <numFmt numFmtId="169" formatCode="0%"/>
    <numFmt numFmtId="170" formatCode="0.00"/>
  </numFmts>
  <fonts count="17">
    <font>
      <name val="Calibri"/>
      <charset val="1"/>
      <family val="2"/>
      <color theme="1"/>
      <sz val="11"/>
    </font>
    <font>
      <name val="Arial"/>
      <family val="0"/>
      <sz val="10"/>
    </font>
    <font>
      <name val="Arial"/>
      <family val="0"/>
      <sz val="10"/>
    </font>
    <font>
      <name val="Arial"/>
      <family val="0"/>
      <sz val="10"/>
    </font>
    <font>
      <name val="Arial"/>
      <charset val="1"/>
      <family val="0"/>
      <b val="1"/>
      <color rgb="FF1A1A2E"/>
      <sz val="15"/>
    </font>
    <font>
      <name val="Arial"/>
      <charset val="1"/>
      <family val="0"/>
      <b val="1"/>
      <color rgb="FF595959"/>
      <sz val="10"/>
    </font>
    <font>
      <name val="Arial"/>
      <charset val="1"/>
      <family val="0"/>
      <i val="1"/>
      <color rgb="FF595959"/>
      <sz val="9"/>
    </font>
    <font>
      <name val="Arial"/>
      <charset val="1"/>
      <family val="0"/>
      <b val="1"/>
      <color rgb="FF1A1A2E"/>
      <sz val="10"/>
    </font>
    <font>
      <name val="Arial"/>
      <charset val="1"/>
      <family val="0"/>
      <color rgb="FF1A1A2E"/>
      <sz val="10"/>
    </font>
    <font>
      <name val="Arial"/>
      <charset val="1"/>
      <family val="0"/>
      <i val="1"/>
      <color rgb="FF595959"/>
      <sz val="8.5"/>
    </font>
    <font>
      <name val="Arial"/>
      <family val="2"/>
      <sz val="10"/>
    </font>
    <font>
      <name val="Calibri"/>
      <family val="2"/>
      <b val="1"/>
      <color rgb="FF000000"/>
      <sz val="18"/>
    </font>
    <font>
      <name val="Calibri"/>
      <family val="2"/>
      <color rgb="FF000000"/>
      <sz val="10"/>
    </font>
    <font>
      <name val="Calibri"/>
      <family val="2"/>
      <b val="1"/>
      <color rgb="FF000000"/>
      <sz val="10"/>
    </font>
    <font>
      <name val="Arial"/>
      <charset val="1"/>
      <family val="0"/>
      <color rgb="FF1A1A2E"/>
      <sz val="9.5"/>
    </font>
    <font>
      <name val="Arial"/>
      <charset val="1"/>
      <family val="0"/>
      <color rgb="FF595959"/>
      <sz val="10"/>
    </font>
    <font>
      <name val="Arial"/>
      <charset val="1"/>
      <family val="0"/>
      <b val="1"/>
      <color rgb="FF1A1A2E"/>
      <sz val="13"/>
    </font>
  </fonts>
  <fills count="2">
    <fill>
      <patternFill patternType="none"/>
    </fill>
    <fill>
      <patternFill patternType="gray125"/>
    </fill>
  </fills>
  <borders count="5">
    <border>
      <left/>
      <right/>
      <top/>
      <bottom/>
      <diagonal/>
    </border>
    <border>
      <left/>
      <right/>
      <top/>
      <bottom style="thin"/>
      <diagonal/>
    </border>
    <border>
      <left/>
      <right/>
      <top style="thin"/>
      <bottom/>
      <diagonal/>
    </border>
    <border>
      <left/>
      <right/>
      <top style="thin"/>
      <bottom style="double"/>
      <diagonal/>
    </border>
    <border>
      <left/>
      <right/>
      <top/>
      <bottom style="thin">
        <color rgb="FFD9D9D9"/>
      </bottom>
      <diagonal/>
    </border>
  </borders>
  <cellStyleXfs count="20">
    <xf numFmtId="164" fontId="0" fillId="0" borderId="0" applyFont="true" applyBorder="true" applyAlignment="true" applyProtection="true">
      <alignment horizontal="general" vertical="bottom"/>
      <protection hidden="false" locked="tru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protection hidden="false" locked="true"/>
    </xf>
    <xf numFmtId="164" fontId="0" fillId="0" borderId="0" xfId="0" applyFont="false" applyBorder="false" applyAlignment="true" applyProtection="false">
      <alignment horizontal="general" vertical="bottom"/>
      <protection hidden="false" locked="true"/>
    </xf>
    <xf numFmtId="164" fontId="4" fillId="0" borderId="0" xfId="0" applyFont="true" applyBorder="false" applyAlignment="true" applyProtection="false">
      <alignment horizontal="general" vertical="bottom"/>
      <protection hidden="false" locked="true"/>
    </xf>
    <xf numFmtId="164" fontId="5" fillId="0" borderId="0" xfId="0" applyFont="true" applyBorder="false" applyAlignment="true" applyProtection="false">
      <alignment horizontal="general" vertical="bottom"/>
      <protection hidden="false" locked="true"/>
    </xf>
    <xf numFmtId="164" fontId="6" fillId="0" borderId="0" xfId="0" applyFont="true" applyBorder="false" applyAlignment="true" applyProtection="false">
      <alignment horizontal="general" vertical="bottom"/>
      <protection hidden="false" locked="true"/>
    </xf>
    <xf numFmtId="164" fontId="7" fillId="0" borderId="1" xfId="0" applyFont="true" applyBorder="true" applyAlignment="true" applyProtection="false">
      <alignment horizontal="left" vertical="center"/>
      <protection hidden="false" locked="true"/>
    </xf>
    <xf numFmtId="164" fontId="7" fillId="0" borderId="1" xfId="0" applyFont="true" applyBorder="true" applyAlignment="true" applyProtection="false">
      <alignment horizontal="right" vertical="center"/>
      <protection hidden="false" locked="true"/>
    </xf>
    <xf numFmtId="164" fontId="8" fillId="0" borderId="0" xfId="0" applyFont="true" applyBorder="false" applyAlignment="true" applyProtection="false">
      <alignment horizontal="left" indent="1" vertical="center"/>
      <protection hidden="false" locked="true"/>
    </xf>
    <xf numFmtId="165" fontId="8" fillId="0" borderId="0" xfId="0" applyFont="true" applyBorder="false" applyAlignment="true" applyProtection="false">
      <alignment horizontal="right" vertical="center"/>
      <protection hidden="false" locked="true"/>
    </xf>
    <xf numFmtId="166" fontId="8" fillId="0" borderId="0" xfId="0" applyFont="true" applyBorder="false" applyAlignment="true" applyProtection="false">
      <alignment horizontal="right" vertical="center"/>
      <protection hidden="false" locked="true"/>
    </xf>
    <xf numFmtId="164" fontId="7" fillId="0" borderId="2" xfId="0" applyFont="true" applyBorder="true" applyAlignment="true" applyProtection="false">
      <alignment horizontal="left" indent="1" vertical="center"/>
      <protection hidden="false" locked="true"/>
    </xf>
    <xf numFmtId="166" fontId="7" fillId="0" borderId="2" xfId="0" applyFont="true" applyBorder="true" applyAlignment="true" applyProtection="false">
      <alignment horizontal="right" vertical="center"/>
      <protection hidden="false" locked="true"/>
    </xf>
    <xf numFmtId="167" fontId="8" fillId="0" borderId="0" xfId="0" applyFont="true" applyBorder="false" applyAlignment="true" applyProtection="false">
      <alignment horizontal="right" vertical="center"/>
      <protection hidden="false" locked="true"/>
    </xf>
    <xf numFmtId="164" fontId="7" fillId="0" borderId="0" xfId="0" applyFont="true" applyBorder="false" applyAlignment="true" applyProtection="false">
      <alignment horizontal="general" vertical="bottom"/>
      <protection hidden="false" locked="true"/>
    </xf>
    <xf numFmtId="164" fontId="8" fillId="0" borderId="0" xfId="0" applyFont="true" applyBorder="false" applyAlignment="true" applyProtection="false">
      <alignment horizontal="left" indent="2" vertical="center"/>
      <protection hidden="false" locked="true"/>
    </xf>
    <xf numFmtId="164" fontId="7" fillId="0" borderId="0" xfId="0" applyFont="true" applyBorder="false" applyAlignment="true" applyProtection="false">
      <alignment horizontal="left" indent="1" vertical="center"/>
      <protection hidden="false" locked="true"/>
    </xf>
    <xf numFmtId="166" fontId="7" fillId="0" borderId="0" xfId="0" applyFont="true" applyBorder="false" applyAlignment="true" applyProtection="false">
      <alignment horizontal="right" vertical="center"/>
      <protection hidden="false" locked="true"/>
    </xf>
    <xf numFmtId="164" fontId="7" fillId="0" borderId="3" xfId="0" applyFont="true" applyBorder="true" applyAlignment="true" applyProtection="false">
      <alignment horizontal="left" indent="1" vertical="center"/>
      <protection hidden="false" locked="true"/>
    </xf>
    <xf numFmtId="165" fontId="7" fillId="0" borderId="3" xfId="0" applyFont="true" applyBorder="true" applyAlignment="true" applyProtection="false">
      <alignment horizontal="right" vertical="center"/>
      <protection hidden="false" locked="true"/>
    </xf>
    <xf numFmtId="164" fontId="9" fillId="0" borderId="0" xfId="0" applyFont="true" applyBorder="true" applyAlignment="true" applyProtection="false">
      <alignment horizontal="left" vertical="top" wrapText="true"/>
      <protection hidden="false" locked="true"/>
    </xf>
    <xf numFmtId="164" fontId="7" fillId="0" borderId="1" xfId="0" applyFont="true" applyBorder="true" applyAlignment="false" applyProtection="false">
      <alignment horizontal="general" vertical="bottom"/>
      <protection hidden="false" locked="true"/>
    </xf>
    <xf numFmtId="164" fontId="0" fillId="0" borderId="1" xfId="0" applyFont="false" applyBorder="true" applyAlignment="false" applyProtection="false">
      <alignment horizontal="general" vertical="bottom"/>
      <protection hidden="false" locked="true"/>
    </xf>
    <xf numFmtId="164" fontId="7" fillId="0" borderId="0" xfId="0" applyFont="true" applyBorder="false" applyAlignment="true" applyProtection="false">
      <alignment horizontal="left" vertical="center"/>
      <protection hidden="false" locked="true"/>
    </xf>
    <xf numFmtId="164" fontId="14" fillId="0" borderId="4" xfId="0" applyFont="true" applyBorder="true" applyAlignment="false" applyProtection="false">
      <alignment horizontal="general" vertical="bottom"/>
      <protection hidden="false" locked="true"/>
    </xf>
    <xf numFmtId="168" fontId="14" fillId="0" borderId="4" xfId="0" applyFont="true" applyBorder="true" applyAlignment="true" applyProtection="false">
      <alignment horizontal="right" vertical="center"/>
      <protection hidden="false" locked="true"/>
    </xf>
    <xf numFmtId="167" fontId="15" fillId="0" borderId="0" xfId="0" applyFont="true" applyBorder="false" applyAlignment="true" applyProtection="false">
      <alignment horizontal="right" vertical="center"/>
      <protection hidden="false" locked="true"/>
    </xf>
    <xf numFmtId="167" fontId="15" fillId="0" borderId="2" xfId="0" applyFont="true" applyBorder="true" applyAlignment="true" applyProtection="false">
      <alignment horizontal="right" vertical="center"/>
      <protection hidden="false" locked="true"/>
    </xf>
    <xf numFmtId="167" fontId="15" fillId="0" borderId="3" xfId="0" applyFont="true" applyBorder="true" applyAlignment="true" applyProtection="false">
      <alignment horizontal="right" vertical="center"/>
      <protection hidden="false" locked="true"/>
    </xf>
    <xf numFmtId="164" fontId="16" fillId="0" borderId="0" xfId="0" applyFont="true" applyBorder="false" applyAlignment="true" applyProtection="false">
      <alignment horizontal="general" vertical="bottom"/>
      <protection hidden="false" locked="true"/>
    </xf>
    <xf numFmtId="164" fontId="8" fillId="0" borderId="4" xfId="0" applyFont="true" applyBorder="true" applyAlignment="true" applyProtection="false">
      <alignment horizontal="general" vertical="bottom"/>
      <protection hidden="false" locked="true"/>
    </xf>
    <xf numFmtId="167" fontId="8" fillId="0" borderId="4" xfId="0" applyFont="true" applyBorder="true" applyAlignment="true" applyProtection="false">
      <alignment horizontal="right" vertical="center"/>
      <protection hidden="false" locked="true"/>
    </xf>
    <xf numFmtId="170" fontId="8" fillId="0" borderId="4" xfId="0" applyFont="true" applyBorder="true" applyAlignment="true" applyProtection="false">
      <alignment horizontal="right" vertical="center"/>
      <protection hidden="false" locked="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4F81BD"/>
      <rgbColor rgb="FF9999FF"/>
      <rgbColor rgb="FFC0504D"/>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BBB59"/>
      <rgbColor rgb="FFFFCC00"/>
      <rgbColor rgb="FFFF9900"/>
      <rgbColor rgb="FFFF6600"/>
      <rgbColor rgb="FF8064A2"/>
      <rgbColor rgb="FF969696"/>
      <rgbColor rgb="FF003366"/>
      <rgbColor rgb="FF339966"/>
      <rgbColor rgb="FF003300"/>
      <rgbColor rgb="FF333300"/>
      <rgbColor rgb="FF993300"/>
      <rgbColor rgb="FF595959"/>
      <rgbColor rgb="FF1F4E79"/>
      <rgbColor rgb="FF1A1A2E"/>
    </indexedColors>
  </colors>
</styleSheet>
</file>

<file path=xl/_rels/workbook.xml.rels><?xml version="1.0" encoding="UTF-8"?>
<Relationships xmlns="http://schemas.openxmlformats.org/package/2006/relationships"><Relationship Id="rId1" Target="theme/theme1.xml" Type="http://schemas.openxmlformats.org/officeDocument/2006/relationships/theme"></Relationship><Relationship Id="rId2" Target="styles.xml" Type="http://schemas.openxmlformats.org/officeDocument/2006/relationships/styles"></Relationship><Relationship Id="rId3" Target="worksheets/sheet1.xml" Type="http://schemas.openxmlformats.org/officeDocument/2006/relationships/worksheet"></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xl/sharedStrings.xml" Type="http://schemas.openxmlformats.org/officeDocument/2006/relationships/sharedStrings"></Relationship></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四半期総売上高 — FY2025</a:t>
            </a:r>
          </a:p>
        </c:rich>
      </c:tx>
      <c:overlay val="0"/>
      <c:spPr>
        <a:noFill/>
        <a:ln w="0">
          <a:noFill/>
        </a:ln>
      </c:spPr>
    </c:title>
    <c:autoTitleDeleted val="0"/>
    <c:plotArea>
      <c:barChart>
        <c:barDir val="col"/>
        <c:grouping val="clustered"/>
        <c:varyColors val="0"/>
        <c:ser>
          <c:idx val="0"/>
          <c:order val="0"/>
          <c:tx>
            <c:strRef>
              <c:f>'Income Statement'!B9</c:f>
              <c:strCache>
                <c:ptCount val="1"/>
                <c:pt idx="0">
                  <c:v>Total revenue</c:v>
                </c:pt>
              </c:strCache>
            </c:strRef>
          </c:tx>
          <c:spPr>
            <a:solidFill>
              <a:srgbClr val="1f4e79"/>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Statement'!$C$9:$F$9</c:f>
              <c:numCache>
                <c:formatCode>#,##0_);\(#,##0\)</c:formatCode>
                <c:ptCount val="4"/>
                <c:pt idx="0">
                  <c:v>5730</c:v>
                </c:pt>
                <c:pt idx="1">
                  <c:v>6095</c:v>
                </c:pt>
                <c:pt idx="2">
                  <c:v>6430</c:v>
                </c:pt>
                <c:pt idx="3">
                  <c:v>7260</c:v>
                </c:pt>
              </c:numCache>
            </c:numRef>
          </c:val>
        </c:ser>
        <c:gapWidth val="60"/>
        <c:overlap val="0"/>
        <c:axId val="11542146"/>
        <c:axId val="52108251"/>
      </c:barChart>
      <c:catAx>
        <c:axId val="11542146"/>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四半期</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52108251"/>
        <c:crosses val="autoZero"/>
        <c:auto val="1"/>
        <c:lblAlgn val="ctr"/>
        <c:lblOffset val="100"/>
        <c:noMultiLvlLbl val="0"/>
      </c:catAx>
      <c:valAx>
        <c:axId val="52108251"/>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USD千</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11542146"/>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売上総利益率の推移</a:t>
            </a:r>
          </a:p>
        </c:rich>
      </c:tx>
      <c:overlay val="0"/>
      <c:spPr>
        <a:noFill/>
        <a:ln w="0">
          <a:noFill/>
        </a:ln>
      </c:spPr>
    </c:title>
    <c:autoTitleDeleted val="0"/>
    <c:plotArea>
      <c:lineChart>
        <c:grouping val="standard"/>
        <c:varyColors val="0"/>
        <c:ser>
          <c:idx val="0"/>
          <c:order val="0"/>
          <c:tx>
            <c:strRef>
              <c:f>'Income Statement'!B12</c:f>
              <c:strCache>
                <c:ptCount val="1"/>
                <c:pt idx="0">
                  <c:v>Gross margin</c:v>
                </c:pt>
              </c:strCache>
            </c:strRef>
          </c:tx>
          <c:spPr>
            <a:solidFill>
              <a:srgbClr val="1f4e79"/>
            </a:solidFill>
            <a:ln w="28440">
              <a:solidFill>
                <a:srgbClr val="1f4e79"/>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Statement'!$C$12:$F$12</c:f>
              <c:numCache>
                <c:formatCode>0.0%_);\(0.0%\)</c:formatCode>
                <c:ptCount val="4"/>
                <c:pt idx="0">
                  <c:v>0.537521815008726</c:v>
                </c:pt>
                <c:pt idx="1">
                  <c:v>0.542247744052502</c:v>
                </c:pt>
                <c:pt idx="2">
                  <c:v>0.548989113530327</c:v>
                </c:pt>
                <c:pt idx="3">
                  <c:v>0.553719008264463</c:v>
                </c:pt>
              </c:numCache>
            </c:numRef>
          </c:val>
          <c:smooth val="0"/>
        </c:ser>
        <c:hiLowLines>
          <c:spPr>
            <a:ln w="0">
              <a:noFill/>
            </a:ln>
          </c:spPr>
        </c:hiLowLines>
        <c:marker val="0"/>
        <c:axId val="88975637"/>
        <c:axId val="42567370"/>
      </c:lineChart>
      <c:catAx>
        <c:axId val="88975637"/>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四半期</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42567370"/>
        <c:crosses val="autoZero"/>
        <c:auto val="1"/>
        <c:lblAlgn val="ctr"/>
        <c:lblOffset val="100"/>
        <c:noMultiLvlLbl val="0"/>
      </c:catAx>
      <c:valAx>
        <c:axId val="42567370"/>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売上総利益率（%）</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88975637"/>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資産構成 — 2025年12月31日</a:t>
            </a:r>
          </a:p>
        </c:rich>
      </c:tx>
      <c:overlay val="0"/>
      <c:spPr>
        <a:noFill/>
        <a:ln w="0">
          <a:noFill/>
        </a:ln>
      </c:spPr>
    </c:title>
    <c:autoTitleDeleted val="0"/>
    <c:plotArea>
      <c:pieChart>
        <c:varyColors val="1"/>
        <c:ser>
          <c:idx val="0"/>
          <c:order val="0"/>
          <c:tx>
            <c:strRef>
              <c:f>'Balance Sheet'!G6</c:f>
              <c:strCache>
                <c:ptCount val="1"/>
                <c:pt idx="0">
                  <c:v/>
                </c:pt>
              </c:strCache>
            </c:strRef>
          </c:tx>
          <c:spPr>
            <a:solidFill>
              <a:srgbClr val="4f81bd"/>
            </a:solidFill>
            <a:ln w="0">
              <a:noFill/>
            </a:ln>
          </c:spPr>
          <c:explosion val="0"/>
          <c:dPt>
            <c:idx val="0"/>
            <c:spPr>
              <a:solidFill>
                <a:srgbClr val="4f81bd"/>
              </a:solidFill>
              <a:ln w="0">
                <a:noFill/>
              </a:ln>
            </c:spPr>
          </c:dPt>
          <c:dPt>
            <c:idx val="1"/>
            <c:spPr>
              <a:solidFill>
                <a:srgbClr val="c0504d"/>
              </a:solidFill>
              <a:ln w="0">
                <a:noFill/>
              </a:ln>
            </c:spPr>
          </c:dPt>
          <c:dPt>
            <c:idx val="2"/>
            <c:spPr>
              <a:solidFill>
                <a:srgbClr val="9bbb59"/>
              </a:solidFill>
              <a:ln w="0">
                <a:noFill/>
              </a:ln>
            </c:spPr>
          </c:dPt>
          <c:dPt>
            <c:idx val="3"/>
            <c:spPr>
              <a:solidFill>
                <a:srgbClr val="8064a2"/>
              </a:solidFill>
              <a:ln w="0">
                <a:noFill/>
              </a:ln>
            </c:spPr>
          </c:dPt>
          <c:dPt>
            <c:idx val="4"/>
            <c:spPr>
              <a:solidFill>
                <a:srgbClr val="4bacc6"/>
              </a:solidFill>
              <a:ln w="0">
                <a:noFill/>
              </a:ln>
            </c:spPr>
          </c:dPt>
          <c:dLbls>
            <c:dLbl>
              <c:idx val="0"/>
              <c:txPr>
                <a:bodyPr wrap="none"/>
                <a:lstStyle/>
                <a:p>
                  <a:pPr>
                    <a:defRPr b="0" sz="1000" spc="-1" strike="noStrike">
                      <a:latin typeface="Arial"/>
                    </a:defRPr>
                  </a:pPr>
                </a:p>
              </c:txPr>
              <c:showLegendKey val="0"/>
              <c:showVal val="0"/>
              <c:showCatName val="0"/>
              <c:showSerName val="0"/>
              <c:showPercent val="0"/>
              <c:separator> </c:separator>
            </c:dLbl>
            <c:dLbl>
              <c:idx val="1"/>
              <c:txPr>
                <a:bodyPr wrap="none"/>
                <a:lstStyle/>
                <a:p>
                  <a:pPr>
                    <a:defRPr b="0" sz="1000" spc="-1" strike="noStrike">
                      <a:latin typeface="Arial"/>
                    </a:defRPr>
                  </a:pPr>
                </a:p>
              </c:txPr>
              <c:showLegendKey val="0"/>
              <c:showVal val="0"/>
              <c:showCatName val="0"/>
              <c:showSerName val="0"/>
              <c:showPercent val="0"/>
              <c:separator> </c:separator>
            </c:dLbl>
            <c:dLbl>
              <c:idx val="2"/>
              <c:txPr>
                <a:bodyPr wrap="none"/>
                <a:lstStyle/>
                <a:p>
                  <a:pPr>
                    <a:defRPr b="0" sz="1000" spc="-1" strike="noStrike">
                      <a:latin typeface="Arial"/>
                    </a:defRPr>
                  </a:pPr>
                </a:p>
              </c:txPr>
              <c:showLegendKey val="0"/>
              <c:showVal val="0"/>
              <c:showCatName val="0"/>
              <c:showSerName val="0"/>
              <c:showPercent val="0"/>
              <c:separator> </c:separator>
            </c:dLbl>
            <c:dLbl>
              <c:idx val="3"/>
              <c:txPr>
                <a:bodyPr wrap="none"/>
                <a:lstStyle/>
                <a:p>
                  <a:pPr>
                    <a:defRPr b="0" sz="1000" spc="-1" strike="noStrike">
                      <a:latin typeface="Arial"/>
                    </a:defRPr>
                  </a:pPr>
                </a:p>
              </c:txPr>
              <c:showLegendKey val="0"/>
              <c:showVal val="0"/>
              <c:showCatName val="0"/>
              <c:showSerName val="0"/>
              <c:showPercent val="0"/>
              <c:separator> </c:separator>
            </c:dLbl>
            <c:dLbl>
              <c:idx val="4"/>
              <c:txPr>
                <a:bodyPr wrap="none"/>
                <a:lstStyle/>
                <a:p>
                  <a:pPr>
                    <a:defRPr b="0" sz="1000" spc="-1" strike="noStrike">
                      <a:latin typeface="Arial"/>
                    </a:defRPr>
                  </a:pPr>
                </a:p>
              </c:txPr>
              <c:showLegendKey val="0"/>
              <c:showVal val="0"/>
              <c:showCatName val="0"/>
              <c:showSerName val="0"/>
              <c:showPercent val="0"/>
              <c:separator> </c:separator>
            </c:dLbl>
            <c:txPr>
              <a:bodyPr wrap="none"/>
              <a:lstStyle/>
              <a:p>
                <a:pPr>
                  <a:defRPr b="0" sz="1000" spc="-1" strike="noStrike">
                    <a:latin typeface="Arial"/>
                  </a:defRPr>
                </a:pPr>
              </a:p>
            </c:txPr>
            <c:showLegendKey val="0"/>
            <c:showVal val="0"/>
            <c:showCatName val="0"/>
            <c:showSerName val="0"/>
            <c:showPercent val="0"/>
            <c:separator> </c:separator>
            <c:showLeaderLines val="1"/>
          </c:dLbls>
          <c:cat>
            <c:strRef>
              <c:f>'Balance Sheet'!$F$7:$F$11</c:f>
              <c:strCache>
                <c:ptCount val="5"/>
                <c:pt idx="0">
                  <c:v>Cash and cash equivalents</c:v>
                </c:pt>
                <c:pt idx="1">
                  <c:v>Accounts receivable</c:v>
                </c:pt>
                <c:pt idx="2">
                  <c:v>Inventories</c:v>
                </c:pt>
                <c:pt idx="3">
                  <c:v>Property, plant &amp; equipment</c:v>
                </c:pt>
                <c:pt idx="4">
                  <c:v>Intangible assets</c:v>
                </c:pt>
              </c:strCache>
            </c:strRef>
          </c:cat>
          <c:val>
            <c:numRef>
              <c:f>'Balance Sheet'!$G$7:$G$11</c:f>
              <c:numCache>
                <c:formatCode>#,##0</c:formatCode>
                <c:ptCount val="5"/>
                <c:pt idx="0">
                  <c:v>3200</c:v>
                </c:pt>
                <c:pt idx="1">
                  <c:v>2100</c:v>
                </c:pt>
                <c:pt idx="2">
                  <c:v>1850</c:v>
                </c:pt>
                <c:pt idx="3">
                  <c:v>5400</c:v>
                </c:pt>
                <c:pt idx="4">
                  <c:v>950</c:v>
                </c:pt>
              </c:numCache>
            </c:numRef>
          </c:val>
        </c:ser>
        <c:firstSliceAng val="0"/>
      </c:pieChart>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chart" Target="../charts/chart3.xml"/><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0</xdr:colOff>
      <xdr:row>5</xdr:row>
      <xdr:rowOff>0</xdr:rowOff>
    </xdr:from>
    <xdr:to>
      <xdr:col>15</xdr:col>
      <xdr:colOff>399240</xdr:colOff>
      <xdr:row>17</xdr:row>
      <xdr:rowOff>43200</xdr:rowOff>
    </xdr:to>
    <xdr:graphicFrame>
      <xdr:nvGraphicFramePr>
        <xdr:cNvPr id="0" name="Chart 1"/>
        <xdr:cNvGraphicFramePr/>
      </xdr:nvGraphicFramePr>
      <xdr:xfrm>
        <a:off x="7203600" y="990720"/>
        <a:ext cx="4679640" cy="251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20</xdr:row>
      <xdr:rowOff>0</xdr:rowOff>
    </xdr:from>
    <xdr:to>
      <xdr:col>15</xdr:col>
      <xdr:colOff>399240</xdr:colOff>
      <xdr:row>31</xdr:row>
      <xdr:rowOff>109800</xdr:rowOff>
    </xdr:to>
    <xdr:graphicFrame>
      <xdr:nvGraphicFramePr>
        <xdr:cNvPr id="1" name="Chart 2"/>
        <xdr:cNvGraphicFramePr/>
      </xdr:nvGraphicFramePr>
      <xdr:xfrm>
        <a:off x="7203600" y="4095720"/>
        <a:ext cx="4679640" cy="2519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0</xdr:colOff>
      <xdr:row>1</xdr:row>
      <xdr:rowOff>0</xdr:rowOff>
    </xdr:from>
    <xdr:to>
      <xdr:col>10</xdr:col>
      <xdr:colOff>396000</xdr:colOff>
      <xdr:row>2</xdr:row>
      <xdr:rowOff>151920</xdr:rowOff>
    </xdr:to>
    <xdr:pic>
      <xdr:nvPicPr>
        <xdr:cNvPr id="2" name="Image 3" descr="Picture"/>
        <xdr:cNvPicPr/>
      </xdr:nvPicPr>
      <xdr:blipFill>
        <a:blip r:embed="rId3"/>
        <a:stretch/>
      </xdr:blipFill>
      <xdr:spPr>
        <a:xfrm>
          <a:off x="7203600" y="190440"/>
          <a:ext cx="1618920" cy="380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13</xdr:row>
      <xdr:rowOff>0</xdr:rowOff>
    </xdr:from>
    <xdr:to>
      <xdr:col>10</xdr:col>
      <xdr:colOff>237240</xdr:colOff>
      <xdr:row>27</xdr:row>
      <xdr:rowOff>182880</xdr:rowOff>
    </xdr:to>
    <xdr:graphicFrame>
      <xdr:nvGraphicFramePr>
        <xdr:cNvPr id="3" name="Chart 1"/>
        <xdr:cNvGraphicFramePr/>
      </xdr:nvGraphicFramePr>
      <xdr:xfrm>
        <a:off x="5474880" y="2647800"/>
        <a:ext cx="4679640" cy="305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1</xdr:row>
      <xdr:rowOff>0</xdr:rowOff>
    </xdr:from>
    <xdr:to>
      <xdr:col>5</xdr:col>
      <xdr:colOff>1618920</xdr:colOff>
      <xdr:row>2</xdr:row>
      <xdr:rowOff>151920</xdr:rowOff>
    </xdr:to>
    <xdr:pic>
      <xdr:nvPicPr>
        <xdr:cNvPr id="4" name="Image 2" descr="Picture"/>
        <xdr:cNvPicPr/>
      </xdr:nvPicPr>
      <xdr:blipFill>
        <a:blip r:embed="rId2"/>
        <a:stretch/>
      </xdr:blipFill>
      <xdr:spPr>
        <a:xfrm>
          <a:off x="5474880" y="190440"/>
          <a:ext cx="1618920" cy="3805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a:ea typeface=""/>
        <a:cs typeface=""/>
      </a:majorFont>
      <a:minorFont>
        <a:latin typeface="Calibri" pitchFamily="0"/>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objectDefaults/>
  <a:extraClrSchemeLst/>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G22"/>
  <sheetViews>
    <sheetView showGridLines="false" showRowColHeaders="true" showZeros="true" tabSelected="true" showOutlineSymbols="true" defaultGridColor="true" view="normal" topLeftCell="A1" colorId="64" zoomScale="100" zoomScaleNormal="100" zoomScalePageLayoutView="100" workbookViewId="0">
      <pane activePane="bottomRight" state="frozen" topLeftCell="C7" xSplit="2" ySplit="6"/>
      <selection activeCell="A1" activeCellId="0" pane="topLeft" sqref="A1"/>
      <selection activeCell="C1" activeCellId="0" pane="topRight" sqref="C1"/>
      <selection activeCell="A7" activeCellId="0" pane="bottomLeft" sqref="A7"/>
      <selection activeCell="A1" activeCellId="0" pane="bottomRight" sqref="A1"/>
    </sheetView>
  </sheetViews>
  <sheetFormatPr defaultColWidth="8.6796875" defaultRowHeight="15"/>
  <cols>
    <col customWidth="true" max="1" min="1" style="1" width="2"/>
    <col customWidth="true" max="2" min="2" style="1" width="34"/>
    <col customWidth="true" max="7" min="3" style="1" width="11.5"/>
  </cols>
  <sheetData>
    <row r="1"/>
    <row r="2" ht="18" customHeight="true">
      <c r="B2" s="2" t="s">
        <v>0</v>
      </c>
    </row>
    <row r="3" ht="15" customHeight="true">
      <c r="B3" s="3" t="s">
        <v>56</v>
      </c>
    </row>
    <row r="4" ht="15" customHeight="true">
      <c r="B4" s="4" t="s">
        <v>57</v>
      </c>
    </row>
    <row r="5"/>
    <row r="6" ht="15" customHeight="true">
      <c r="B6" s="5"/>
      <c r="C6" s="6" t="s">
        <v>3</v>
      </c>
      <c r="D6" s="6" t="s">
        <v>4</v>
      </c>
      <c r="E6" s="6" t="s">
        <v>5</v>
      </c>
      <c r="F6" s="6" t="s">
        <v>6</v>
      </c>
      <c r="G6" s="6" t="s">
        <v>7</v>
      </c>
    </row>
    <row r="7" ht="16.5" customHeight="true">
      <c r="B7" s="7" t="s">
        <v>58</v>
      </c>
      <c r="C7" s="8" t="n">
        <v>4820</v>
      </c>
      <c r="D7" s="8" t="n">
        <v>5110</v>
      </c>
      <c r="E7" s="8" t="n">
        <v>5390</v>
      </c>
      <c r="F7" s="8" t="n">
        <v>6050</v>
      </c>
      <c r="G7" s="8" t="n">
        <f>SUM(C7:F7)</f>
        <v>21370</v>
      </c>
    </row>
    <row r="8" ht="16.5" customHeight="true">
      <c r="B8" s="7" t="s">
        <v>59</v>
      </c>
      <c r="C8" s="9" t="n">
        <v>910</v>
      </c>
      <c r="D8" s="9" t="n">
        <v>985</v>
      </c>
      <c r="E8" s="9" t="n">
        <v>1040</v>
      </c>
      <c r="F8" s="9" t="n">
        <v>1210</v>
      </c>
      <c r="G8" s="9" t="n">
        <f>SUM(C8:F8)</f>
        <v>4145</v>
      </c>
    </row>
    <row r="9" ht="16.5" customHeight="true">
      <c r="B9" s="10" t="s">
        <v>60</v>
      </c>
      <c r="C9" s="11" t="n">
        <f>SUM(C7:C8)</f>
        <v>5730</v>
      </c>
      <c r="D9" s="11" t="n">
        <f>SUM(D7:D8)</f>
        <v>6095</v>
      </c>
      <c r="E9" s="11" t="n">
        <f>SUM(E7:E8)</f>
        <v>6430</v>
      </c>
      <c r="F9" s="11" t="n">
        <f>SUM(F7:F8)</f>
        <v>7260</v>
      </c>
      <c r="G9" s="11" t="n">
        <f>SUM(G7:G8)</f>
        <v>25515</v>
      </c>
    </row>
    <row r="10" ht="16.5" customHeight="true">
      <c r="B10" s="7" t="s">
        <v>61</v>
      </c>
      <c r="C10" s="9" t="n">
        <v>2650</v>
      </c>
      <c r="D10" s="9" t="n">
        <v>2790</v>
      </c>
      <c r="E10" s="9" t="n">
        <v>2900</v>
      </c>
      <c r="F10" s="9" t="n">
        <v>3240</v>
      </c>
      <c r="G10" s="9" t="n">
        <f>SUM(C10:F10)</f>
        <v>11580</v>
      </c>
    </row>
    <row r="11" ht="16.5" customHeight="true">
      <c r="B11" s="10" t="s">
        <v>62</v>
      </c>
      <c r="C11" s="11" t="n">
        <f>C9-C10</f>
        <v>3080</v>
      </c>
      <c r="D11" s="11" t="n">
        <f>D9-D10</f>
        <v>3305</v>
      </c>
      <c r="E11" s="11" t="n">
        <f>E9-E10</f>
        <v>3530</v>
      </c>
      <c r="F11" s="11" t="n">
        <f>F9-F10</f>
        <v>4020</v>
      </c>
      <c r="G11" s="11" t="n">
        <f>G9-G10</f>
        <v>13935</v>
      </c>
    </row>
    <row r="12" ht="16.5" customHeight="true">
      <c r="B12" s="7" t="s">
        <v>63</v>
      </c>
      <c r="C12" s="12" t="n">
        <f>C11/C9</f>
        <v>0.537521815008726</v>
      </c>
      <c r="D12" s="12" t="n">
        <f>D11/D9</f>
        <v>0.542247744052502</v>
      </c>
      <c r="E12" s="12" t="n">
        <f>E11/E9</f>
        <v>0.548989113530327</v>
      </c>
      <c r="F12" s="12" t="n">
        <f>F11/F9</f>
        <v>0.553719008264463</v>
      </c>
      <c r="G12" s="12" t="n">
        <f>G11/G9</f>
        <v>0.546149323927102</v>
      </c>
    </row>
    <row r="13" ht="15" customHeight="true">
      <c r="B13" s="13" t="s">
        <v>64</v>
      </c>
    </row>
    <row r="14" ht="16.5" customHeight="true">
      <c r="B14" s="14" t="s">
        <v>65</v>
      </c>
      <c r="C14" s="9" t="n">
        <v>620</v>
      </c>
      <c r="D14" s="9" t="n">
        <v>655</v>
      </c>
      <c r="E14" s="9" t="n">
        <v>690</v>
      </c>
      <c r="F14" s="9" t="n">
        <v>760</v>
      </c>
      <c r="G14" s="9" t="n">
        <f>SUM(C14:F14)</f>
        <v>2725</v>
      </c>
    </row>
    <row r="15" ht="16.5" customHeight="true">
      <c r="B15" s="14" t="s">
        <v>66</v>
      </c>
      <c r="C15" s="9" t="n">
        <v>540</v>
      </c>
      <c r="D15" s="9" t="n">
        <v>540</v>
      </c>
      <c r="E15" s="9" t="n">
        <v>565</v>
      </c>
      <c r="F15" s="9" t="n">
        <v>590</v>
      </c>
      <c r="G15" s="9" t="n">
        <f>SUM(C15:F15)</f>
        <v>2235</v>
      </c>
    </row>
    <row r="16" ht="16.5" customHeight="true">
      <c r="B16" s="14" t="s">
        <v>67</v>
      </c>
      <c r="C16" s="9" t="n">
        <v>380</v>
      </c>
      <c r="D16" s="9" t="n">
        <v>385</v>
      </c>
      <c r="E16" s="9" t="n">
        <v>390</v>
      </c>
      <c r="F16" s="9" t="n">
        <v>410</v>
      </c>
      <c r="G16" s="9" t="n">
        <f>SUM(C16:F16)</f>
        <v>1565</v>
      </c>
    </row>
    <row r="17" ht="16.5" customHeight="true">
      <c r="B17" s="10" t="s">
        <v>68</v>
      </c>
      <c r="C17" s="11" t="n">
        <f>SUM(C14:C16)</f>
        <v>1540</v>
      </c>
      <c r="D17" s="11" t="n">
        <f>SUM(D14:D16)</f>
        <v>1580</v>
      </c>
      <c r="E17" s="11" t="n">
        <f>SUM(E14:E16)</f>
        <v>1645</v>
      </c>
      <c r="F17" s="11" t="n">
        <f>SUM(F14:F16)</f>
        <v>1760</v>
      </c>
      <c r="G17" s="11" t="n">
        <f>SUM(G14:G16)</f>
        <v>6525</v>
      </c>
    </row>
    <row r="18" ht="16.5" customHeight="true">
      <c r="B18" s="15" t="s">
        <v>69</v>
      </c>
      <c r="C18" s="16" t="n">
        <f>C11-C17</f>
        <v>1540</v>
      </c>
      <c r="D18" s="16" t="n">
        <f>D11-D17</f>
        <v>1725</v>
      </c>
      <c r="E18" s="16" t="n">
        <f>E11-E17</f>
        <v>1885</v>
      </c>
      <c r="F18" s="16" t="n">
        <f>F11-F17</f>
        <v>2260</v>
      </c>
      <c r="G18" s="16" t="n">
        <f>G11-G17</f>
        <v>7410</v>
      </c>
    </row>
    <row r="19" ht="16.5" customHeight="true">
      <c r="B19" s="7" t="s">
        <v>70</v>
      </c>
      <c r="C19" s="9" t="n">
        <f>ROUND(C18*Assumptions!$C$6,0)</f>
        <v>385</v>
      </c>
      <c r="D19" s="9" t="n">
        <f>ROUND(D18*Assumptions!$C$6,0)</f>
        <v>431</v>
      </c>
      <c r="E19" s="9" t="n">
        <f>ROUND(E18*Assumptions!$C$6,0)</f>
        <v>471</v>
      </c>
      <c r="F19" s="9" t="n">
        <f>ROUND(F18*Assumptions!$C$6,0)</f>
        <v>565</v>
      </c>
      <c r="G19" s="9" t="n">
        <f>ROUND(G18*Assumptions!$C$6,0)</f>
        <v>1853</v>
      </c>
    </row>
    <row r="20" ht="16.5" customHeight="true">
      <c r="B20" s="17" t="s">
        <v>71</v>
      </c>
      <c r="C20" s="18" t="n">
        <f>C18-C19</f>
        <v>1155</v>
      </c>
      <c r="D20" s="18" t="n">
        <f>D18-D19</f>
        <v>1294</v>
      </c>
      <c r="E20" s="18" t="n">
        <f>E18-E19</f>
        <v>1414</v>
      </c>
      <c r="F20" s="18" t="n">
        <f>F18-F19</f>
        <v>1695</v>
      </c>
      <c r="G20" s="18" t="n">
        <f>G18-G19</f>
        <v>5557</v>
      </c>
    </row>
    <row r="21"/>
    <row r="22" ht="39.75" customHeight="true">
      <c r="B22" s="19" t="s">
        <v>72</v>
      </c>
      <c r="C22" s="19"/>
      <c r="D22" s="19"/>
      <c r="E22" s="19"/>
      <c r="F22" s="19"/>
      <c r="G22" s="19"/>
    </row>
  </sheetData>
  <mergeCells count="1">
    <mergeCell ref="B22:G22"/>
  </mergeCells>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G25"/>
  <sheetViews>
    <sheetView showGridLines="false" showRowColHeaders="true" showZeros="true" showOutlineSymbols="true" defaultGridColor="true" view="normal" topLeftCell="A1" colorId="64" zoomScale="100" zoomScaleNormal="100" zoomScalePageLayoutView="100" workbookViewId="0">
      <selection activeCell="A1" activeCellId="0" pane="topLeft" sqref="A1"/>
    </sheetView>
  </sheetViews>
  <sheetFormatPr defaultColWidth="8.6796875" defaultRowHeight="15"/>
  <cols>
    <col customWidth="true" max="1" min="1" style="1" width="2"/>
    <col customWidth="true" max="2" min="2" style="1" width="38"/>
    <col customWidth="true" max="3" min="3" style="1" width="13"/>
    <col customWidth="true" max="4" min="4" style="1" width="16"/>
    <col customWidth="true" max="6" min="6" width="26"/>
    <col customWidth="true" max="7" min="7" width="11"/>
  </cols>
  <sheetData>
    <row r="1"/>
    <row r="2" ht="18" customHeight="true">
      <c r="B2" s="2" t="s">
        <v>0</v>
      </c>
    </row>
    <row r="3" ht="15" customHeight="true">
      <c r="B3" s="3" t="s">
        <v>73</v>
      </c>
    </row>
    <row r="4" ht="15" customHeight="true">
      <c r="B4" s="4" t="s">
        <v>74</v>
      </c>
    </row>
    <row r="5"/>
    <row r="6" ht="15" customHeight="true">
      <c r="B6" s="5"/>
      <c r="C6" s="6" t="s">
        <v>75</v>
      </c>
      <c r="D6" s="6" t="s">
        <v>76</v>
      </c>
      <c r="F6" s="20" t="s">
        <v>77</v>
      </c>
      <c r="G6" s="21"/>
    </row>
    <row r="7" ht="16.5" customHeight="true">
      <c r="B7" s="22" t="s">
        <v>78</v>
      </c>
      <c r="F7" s="23" t="s">
        <v>79</v>
      </c>
      <c r="G7" s="24" t="n">
        <f>C8</f>
        <v>3200</v>
      </c>
    </row>
    <row r="8" ht="16.5" customHeight="true">
      <c r="B8" s="7" t="s">
        <v>79</v>
      </c>
      <c r="C8" s="8" t="n">
        <v>3200</v>
      </c>
      <c r="D8" s="25" t="n">
        <f>C8/$C$14</f>
        <v>0.237037037037037</v>
      </c>
      <c r="F8" s="23" t="s">
        <v>80</v>
      </c>
      <c r="G8" s="24" t="n">
        <f>C9</f>
        <v>2100</v>
      </c>
    </row>
    <row r="9" ht="16.5" customHeight="true">
      <c r="B9" s="7" t="s">
        <v>81</v>
      </c>
      <c r="C9" s="9" t="n">
        <v>2100</v>
      </c>
      <c r="D9" s="25" t="n">
        <f>C9/$C$14</f>
        <v>0.155555555555556</v>
      </c>
      <c r="F9" s="23" t="s">
        <v>82</v>
      </c>
      <c r="G9" s="24" t="n">
        <f>C10</f>
        <v>1850</v>
      </c>
    </row>
    <row r="10" ht="16.5" customHeight="true">
      <c r="B10" s="7" t="s">
        <v>82</v>
      </c>
      <c r="C10" s="9" t="n">
        <v>1850</v>
      </c>
      <c r="D10" s="25" t="n">
        <f>C10/$C$14</f>
        <v>0.137037037037037</v>
      </c>
      <c r="F10" s="23" t="s">
        <v>83</v>
      </c>
      <c r="G10" s="24" t="n">
        <f>C12</f>
        <v>5400</v>
      </c>
    </row>
    <row r="11" ht="16.5" customHeight="true">
      <c r="B11" s="10" t="s">
        <v>84</v>
      </c>
      <c r="C11" s="11" t="n">
        <f>SUM(C8:C10)</f>
        <v>7150</v>
      </c>
      <c r="D11" s="26" t="n">
        <f>C11/$C$14</f>
        <v>0.52962962962963</v>
      </c>
      <c r="F11" s="23" t="s">
        <v>85</v>
      </c>
      <c r="G11" s="24" t="n">
        <f>C13</f>
        <v>950</v>
      </c>
    </row>
    <row r="12" ht="16.5" customHeight="true">
      <c r="B12" s="7" t="s">
        <v>86</v>
      </c>
      <c r="C12" s="9" t="n">
        <v>5400</v>
      </c>
      <c r="D12" s="25" t="n">
        <f>C12/$C$14</f>
        <v>0.4</v>
      </c>
    </row>
    <row r="13" ht="16.5" customHeight="true">
      <c r="B13" s="7" t="s">
        <v>87</v>
      </c>
      <c r="C13" s="9" t="n">
        <v>950</v>
      </c>
      <c r="D13" s="25" t="n">
        <f>C13/$C$14</f>
        <v>0.0703703703703704</v>
      </c>
    </row>
    <row r="14" ht="16.5" customHeight="true">
      <c r="B14" s="17" t="s">
        <v>88</v>
      </c>
      <c r="C14" s="18" t="n">
        <f>C11+C12+C13</f>
        <v>13500</v>
      </c>
      <c r="D14" s="27" t="n">
        <f>C14/$C$14</f>
        <v>1</v>
      </c>
    </row>
    <row r="15"/>
    <row r="16" ht="16.5" customHeight="true">
      <c r="B16" s="22" t="s">
        <v>89</v>
      </c>
    </row>
    <row r="17" ht="16.5" customHeight="true">
      <c r="B17" s="7" t="s">
        <v>90</v>
      </c>
      <c r="C17" s="8" t="n">
        <v>1600</v>
      </c>
      <c r="D17" s="25" t="n">
        <f>C17/$C$14</f>
        <v>0.118518518518519</v>
      </c>
    </row>
    <row r="18" ht="16.5" customHeight="true">
      <c r="B18" s="7" t="s">
        <v>91</v>
      </c>
      <c r="C18" s="9" t="n">
        <v>900</v>
      </c>
      <c r="D18" s="25" t="n">
        <f>C18/$C$14</f>
        <v>0.0666666666666667</v>
      </c>
    </row>
    <row r="19" ht="16.5" customHeight="true">
      <c r="B19" s="10" t="s">
        <v>92</v>
      </c>
      <c r="C19" s="11" t="n">
        <f>SUM(C17:C18)</f>
        <v>2500</v>
      </c>
      <c r="D19" s="26" t="n">
        <f>C19/$C$14</f>
        <v>0.185185185185185</v>
      </c>
    </row>
    <row r="20" ht="16.5" customHeight="true">
      <c r="B20" s="7" t="s">
        <v>93</v>
      </c>
      <c r="C20" s="9" t="n">
        <v>3000</v>
      </c>
      <c r="D20" s="25" t="n">
        <f>C20/$C$14</f>
        <v>0.222222222222222</v>
      </c>
    </row>
    <row r="21" ht="16.5" customHeight="true">
      <c r="B21" s="10" t="s">
        <v>94</v>
      </c>
      <c r="C21" s="11" t="n">
        <f>C19+C20</f>
        <v>5500</v>
      </c>
      <c r="D21" s="26" t="n">
        <f>C21/$C$14</f>
        <v>0.407407407407407</v>
      </c>
    </row>
    <row r="22" ht="16.5" customHeight="true">
      <c r="B22" s="7" t="s">
        <v>95</v>
      </c>
      <c r="C22" s="9" t="n">
        <v>4000</v>
      </c>
      <c r="D22" s="25" t="n">
        <f>C22/$C$14</f>
        <v>0.296296296296296</v>
      </c>
    </row>
    <row r="23" ht="16.5" customHeight="true">
      <c r="B23" s="7" t="s">
        <v>96</v>
      </c>
      <c r="C23" s="9" t="n">
        <v>4000</v>
      </c>
      <c r="D23" s="25" t="n">
        <f>C23/$C$14</f>
        <v>0.296296296296296</v>
      </c>
    </row>
    <row r="24" ht="16.5" customHeight="true">
      <c r="B24" s="10" t="s">
        <v>97</v>
      </c>
      <c r="C24" s="11" t="n">
        <f>SUM(C22:C23)</f>
        <v>8000</v>
      </c>
      <c r="D24" s="26" t="n">
        <f>C24/$C$14</f>
        <v>0.592592592592593</v>
      </c>
    </row>
    <row r="25" ht="16.5" customHeight="true">
      <c r="B25" s="17" t="s">
        <v>98</v>
      </c>
      <c r="C25" s="18" t="n">
        <f>C21+C24</f>
        <v>13500</v>
      </c>
      <c r="D25" s="27" t="n">
        <f>C25/$C$14</f>
        <v>1</v>
      </c>
    </row>
  </sheetData>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C10"/>
  <sheetViews>
    <sheetView showGridLines="false" showRowColHeaders="true" showZeros="true" showOutlineSymbols="true" defaultGridColor="true" view="normal" topLeftCell="A1" colorId="64" zoomScale="100" zoomScaleNormal="100" zoomScalePageLayoutView="100" workbookViewId="0">
      <selection activeCell="A1" activeCellId="0" pane="topLeft" sqref="A1"/>
    </sheetView>
  </sheetViews>
  <sheetFormatPr defaultColWidth="8.6796875" defaultRowHeight="15"/>
  <cols>
    <col customWidth="true" max="1" min="1" style="1" width="2"/>
    <col customWidth="true" max="2" min="2" style="1" width="34"/>
    <col customWidth="true" max="3" min="3" style="1" width="12"/>
  </cols>
  <sheetData>
    <row r="1"/>
    <row r="2" ht="15.75" customHeight="true">
      <c r="B2" s="28" t="s">
        <v>99</v>
      </c>
    </row>
    <row r="3"/>
    <row r="4"/>
    <row r="5" ht="15" customHeight="true">
      <c r="B5" s="5" t="s">
        <v>100</v>
      </c>
      <c r="C5" s="6" t="s">
        <v>101</v>
      </c>
    </row>
    <row r="6" ht="16.5" customHeight="true">
      <c r="B6" s="29" t="s">
        <v>102</v>
      </c>
      <c r="C6" s="30" t="n">
        <v>0.25</v>
      </c>
    </row>
    <row r="7" ht="16.5" customHeight="true">
      <c r="B7" s="29" t="s">
        <v>103</v>
      </c>
      <c r="C7" s="30" t="n">
        <v>0.12</v>
      </c>
    </row>
    <row r="8" ht="16.5" customHeight="true">
      <c r="B8" s="29" t="s">
        <v>104</v>
      </c>
      <c r="C8" s="31" t="n">
        <v>1.08</v>
      </c>
    </row>
    <row r="9"/>
    <row r="10" ht="36" customHeight="true">
      <c r="B10" s="19" t="s">
        <v>105</v>
      </c>
      <c r="C10" s="19"/>
    </row>
  </sheetData>
  <mergeCells count="1">
    <mergeCell ref="B10:C10"/>
  </mergeCells>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2026-07-07T09:58:56Z</dcterms:created>
  <dc:creator>openpyxl</dc:creator>
  <dc:description/>
  <dc:language>en-US</dc:language>
  <cp:lastModifiedBy/>
  <dcterms:modified xsi:type="dcterms:W3CDTF">2026-07-07T10:02:26Z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