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_rels/workbook.xml.rels" ContentType="application/vnd.openxmlformats-package.relationships+xml"/>
  <Override PartName="/xl/media/image1.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 Id="rId4" Target="docProps/custom.xml" Type="http://schemas.openxmlformats.org/officeDocument/2006/relationships/custom-properties"></Relationship></Relationships>
</file>

<file path=xl/workbook.xml><?xml version="1.0" encoding="utf-8"?>
<workbook xmlns="http://schemas.openxmlformats.org/spreadsheetml/2006/main" xmlns:r="http://schemas.openxmlformats.org/officeDocument/2006/relationships">
  <fileVersion appName="Calc"/>
  <workbookPr showObjects="all"/>
  <workbookProtection/>
  <bookViews>
    <workbookView showHorizontalScroll="true" showVerticalScroll="true" showSheetTabs="true" xWindow="0" yWindow="0" windowWidth="16384" windowHeight="8192" tabRatio="500"/>
  </bookViews>
  <sheets>
    <sheet name="Income Statement" sheetId="1" r:id="rId3" state="visible"/>
    <sheet name="Balance Sheet" sheetId="2" r:id="rId4" state="visible"/>
    <sheet name="Assumptions" sheetId="3" r:id="rId5" state="visible"/>
  </sheets>
  <calcPr iterateCount="100" iterateDelta="0.0001" refMode="A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C19" authorId="0">
      <text>
        <r>
          <rPr>
            <sz val="10"/>
            <rFont val="Arial"/>
            <family val="2"/>
          </rPr>
          <t xml:space="preserve">Effective tax rate is linked to the Assumptions sheet (cell C6). Change it there to update all quarters.</t>
        </r>
      </text>
    </comment>
  </commentList>
</comments>
</file>

<file path=xl/sharedStrings.xml><?xml version="1.0" encoding="utf-8"?>
<sst xmlns="http://schemas.openxmlformats.org/spreadsheetml/2006/main" count="107" uniqueCount="107">
  <si>
    <t xml:space="preserve">BlueRiver Electronics Ltd.</t>
  </si>
  <si>
    <t xml:space="preserve">CONSOLIDATED STATEMENTS OF OPERATIONS</t>
  </si>
  <si>
    <t xml:space="preserve">(In thousands of U.S. dollars, unaudited)</t>
  </si>
  <si>
    <t xml:space="preserve">Q1</t>
  </si>
  <si>
    <t xml:space="preserve">Q2</t>
  </si>
  <si>
    <t xml:space="preserve">Q3</t>
  </si>
  <si>
    <t xml:space="preserve">Q4</t>
  </si>
  <si>
    <t xml:space="preserve">FY 2025</t>
  </si>
  <si>
    <t xml:space="preserve">Product revenue</t>
  </si>
  <si>
    <t xml:space="preserve">Service revenue</t>
  </si>
  <si>
    <t xml:space="preserve">Total revenue</t>
  </si>
  <si>
    <t xml:space="preserve">Cost of goods sold</t>
  </si>
  <si>
    <t xml:space="preserve">Gross profit</t>
  </si>
  <si>
    <t xml:space="preserve">Gross margin</t>
  </si>
  <si>
    <t xml:space="preserve">Operating expenses:</t>
  </si>
  <si>
    <t xml:space="preserve">Sales and marketing</t>
  </si>
  <si>
    <t xml:space="preserve">Research and development</t>
  </si>
  <si>
    <t xml:space="preserve">General and administrative</t>
  </si>
  <si>
    <t xml:space="preserve">Total operating expenses</t>
  </si>
  <si>
    <t xml:space="preserve">Operating income</t>
  </si>
  <si>
    <t xml:space="preserve">Provision for income taxes</t>
  </si>
  <si>
    <t xml:space="preserve">Net income</t>
  </si>
  <si>
    <t xml:space="preserve">Note 1 — Basis of presentation: Figures are unaudited management accounts prepared for internal review. Service revenue includes extended warranty contracts recognized ratably over the service period. Refer to the Assumptions sheet for the effective tax rate and foreign currency treatment applied in this report.</t>
  </si>
  <si>
    <t xml:space="preserve">CONSOLIDATED BALANCE SHEET</t>
  </si>
  <si>
    <t xml:space="preserve">As of December 31, 2025 (in thousands of U.S. dollars)</t>
  </si>
  <si>
    <t xml:space="preserve">Amount</t>
  </si>
  <si>
    <t xml:space="preserve">% of total assets</t>
  </si>
  <si>
    <t xml:space="preserve">Asset Composition</t>
  </si>
  <si>
    <t xml:space="preserve">Assets</t>
  </si>
  <si>
    <t xml:space="preserve">Cash and cash equivalents</t>
  </si>
  <si>
    <t xml:space="preserve">Accounts receivable</t>
  </si>
  <si>
    <t xml:space="preserve">Accounts receivable, net</t>
  </si>
  <si>
    <t xml:space="preserve">Inventories</t>
  </si>
  <si>
    <t xml:space="preserve">Property, plant &amp; equipment</t>
  </si>
  <si>
    <t xml:space="preserve">Total current assets</t>
  </si>
  <si>
    <t xml:space="preserve">Intangible assets</t>
  </si>
  <si>
    <t xml:space="preserve">Property, plant and equipment, net</t>
  </si>
  <si>
    <t xml:space="preserve">Intangible assets, net</t>
  </si>
  <si>
    <t xml:space="preserve">Total assets</t>
  </si>
  <si>
    <t xml:space="preserve">Liabilities and shareholders’ equity</t>
  </si>
  <si>
    <t xml:space="preserve">Accounts payable</t>
  </si>
  <si>
    <t xml:space="preserve">Short-term borrowings</t>
  </si>
  <si>
    <t xml:space="preserve">Total current liabilities</t>
  </si>
  <si>
    <t xml:space="preserve">Long-term debt</t>
  </si>
  <si>
    <t xml:space="preserve">Total liabilities</t>
  </si>
  <si>
    <t xml:space="preserve">Common stock</t>
  </si>
  <si>
    <t xml:space="preserve">Retained earnings</t>
  </si>
  <si>
    <t xml:space="preserve">Total shareholders’ equity</t>
  </si>
  <si>
    <t xml:space="preserve">Total liabilities and shareholders’ equity</t>
  </si>
  <si>
    <t xml:space="preserve">Key Assumptions</t>
  </si>
  <si>
    <t xml:space="preserve">Assumption</t>
  </si>
  <si>
    <t xml:space="preserve">Value</t>
  </si>
  <si>
    <t xml:space="preserve">Effective tax rate</t>
  </si>
  <si>
    <t xml:space="preserve">Planned revenue growth (YoY)</t>
  </si>
  <si>
    <t xml:space="preserve">Average FX rate (EUR/USD)</t>
  </si>
  <si>
    <t xml:space="preserve">All foreign currency transactions are translated at the average monthly exchange rate. Do not translate account codes or the company legal name.</t>
  </si>
  <si>
    <t>CONTO ECONOMICO CONSOLIDATO</t>
  </si>
  <si>
    <t>(In migliaia di dollari statunitensi, non sottoposto a revisione)</t>
  </si>
  <si>
    <t>EF 2025</t>
  </si>
  <si>
    <t>Ricavi da prodotti</t>
  </si>
  <si>
    <t>Ricavi da servizi</t>
  </si>
  <si>
    <t>Ricavi totali</t>
  </si>
  <si>
    <t>Costo del venduto</t>
  </si>
  <si>
    <t>Utile lordo</t>
  </si>
  <si>
    <t>Margine lordo</t>
  </si>
  <si>
    <t>Spese operative:</t>
  </si>
  <si>
    <t>Vendite e marketing</t>
  </si>
  <si>
    <t>Ricerca e sviluppo</t>
  </si>
  <si>
    <t>Spese generali e amministrative</t>
  </si>
  <si>
    <t>Totale spese operative</t>
  </si>
  <si>
    <t>Risultato operativo</t>
  </si>
  <si>
    <t>Imposte sul reddito</t>
  </si>
  <si>
    <t>Utile netto</t>
  </si>
  <si>
    <t>Nota 1 — Base di presentazione: I dati sono conti gestionali non revisionati, predisposti per la revisione interna. I ricavi da servizi includono i contratti di garanzia estesa riconosciuti proporzionalmente lungo il periodo di servizio. Fare riferimento al foglio Assunzioni per l'aliquota fiscale effettiva e il trattamento delle valute estere applicati in questo report.</t>
  </si>
  <si>
    <t>STATO PATRIMONIALE CONSOLIDATO</t>
  </si>
  <si>
    <t>Al 31 dicembre 2025 (in migliaia di dollari statunitensi)</t>
  </si>
  <si>
    <t>Importo</t>
  </si>
  <si>
    <t>% del totale attività</t>
  </si>
  <si>
    <t>Composizione delle attività</t>
  </si>
  <si>
    <t>Attività</t>
  </si>
  <si>
    <t>Disponibilità liquide e mezzi equivalenti</t>
  </si>
  <si>
    <t>Crediti commerciali</t>
  </si>
  <si>
    <t>Crediti commerciali, netti</t>
  </si>
  <si>
    <t>Rimanenze</t>
  </si>
  <si>
    <t>Immobili, impianti e macchinari</t>
  </si>
  <si>
    <t>Totale attività correnti</t>
  </si>
  <si>
    <t>Attività immateriali</t>
  </si>
  <si>
    <t>Immobili, impianti e macchinari, netti</t>
  </si>
  <si>
    <t>Attività immateriali, nette</t>
  </si>
  <si>
    <t>Totale attività</t>
  </si>
  <si>
    <t>Passività e patrimonio netto</t>
  </si>
  <si>
    <t>Debiti verso fornitori</t>
  </si>
  <si>
    <t>Debiti a breve termine</t>
  </si>
  <si>
    <t>Totale passività correnti</t>
  </si>
  <si>
    <t>Debiti a lungo termine</t>
  </si>
  <si>
    <t>Totale passività</t>
  </si>
  <si>
    <t>Capitale sociale</t>
  </si>
  <si>
    <t>Utili portati a nuovo</t>
  </si>
  <si>
    <t>Totale patrimonio netto</t>
  </si>
  <si>
    <t>Totale passività e patrimonio netto</t>
  </si>
  <si>
    <t>Assunzioni chiave</t>
  </si>
  <si>
    <t>Assunzione</t>
  </si>
  <si>
    <t>Valore</t>
  </si>
  <si>
    <t>Aliquota fiscale effettiva</t>
  </si>
  <si>
    <t>Crescita dei ricavi prevista (su base annua)</t>
  </si>
  <si>
    <t>Tasso di cambio medio (EUR/USD)</t>
  </si>
  <si>
    <t>Tutte le operazioni in valuta estera sono convertite al tasso di cambio medio mensile. Non tradurre i codici dei conti né la ragione sociale dell'azienda.</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</si>
</sst>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7">
    <numFmt numFmtId="164" formatCode="General"/>
    <numFmt numFmtId="165" formatCode="\$#,##0_);&quot;($&quot;#,##0\)"/>
    <numFmt numFmtId="166" formatCode="#,##0_);\(#,##0\)"/>
    <numFmt numFmtId="167" formatCode="0.0%_);\(0.0%\)"/>
    <numFmt numFmtId="168" formatCode="#,##0"/>
    <numFmt numFmtId="169" formatCode="0%"/>
    <numFmt numFmtId="170" formatCode="0.00"/>
  </numFmts>
  <fonts count="17">
    <font>
      <name val="Calibri"/>
      <charset val="1"/>
      <family val="2"/>
      <color theme="1"/>
      <sz val="11"/>
    </font>
    <font>
      <name val="Arial"/>
      <family val="0"/>
      <sz val="10"/>
    </font>
    <font>
      <name val="Arial"/>
      <family val="0"/>
      <sz val="10"/>
    </font>
    <font>
      <name val="Arial"/>
      <family val="0"/>
      <sz val="10"/>
    </font>
    <font>
      <name val="Arial"/>
      <charset val="1"/>
      <family val="0"/>
      <b val="1"/>
      <color rgb="FF1A1A2E"/>
      <sz val="15"/>
    </font>
    <font>
      <name val="Arial"/>
      <charset val="1"/>
      <family val="0"/>
      <b val="1"/>
      <color rgb="FF595959"/>
      <sz val="10"/>
    </font>
    <font>
      <name val="Arial"/>
      <charset val="1"/>
      <family val="0"/>
      <i val="1"/>
      <color rgb="FF595959"/>
      <sz val="9"/>
    </font>
    <font>
      <name val="Arial"/>
      <charset val="1"/>
      <family val="0"/>
      <b val="1"/>
      <color rgb="FF1A1A2E"/>
      <sz val="10"/>
    </font>
    <font>
      <name val="Arial"/>
      <charset val="1"/>
      <family val="0"/>
      <color rgb="FF1A1A2E"/>
      <sz val="10"/>
    </font>
    <font>
      <name val="Arial"/>
      <charset val="1"/>
      <family val="0"/>
      <i val="1"/>
      <color rgb="FF595959"/>
      <sz val="8.5"/>
    </font>
    <font>
      <name val="Arial"/>
      <family val="2"/>
      <sz val="10"/>
    </font>
    <font>
      <name val="Calibri"/>
      <family val="2"/>
      <b val="1"/>
      <color rgb="FF000000"/>
      <sz val="18"/>
    </font>
    <font>
      <name val="Calibri"/>
      <family val="2"/>
      <color rgb="FF000000"/>
      <sz val="10"/>
    </font>
    <font>
      <name val="Calibri"/>
      <family val="2"/>
      <b val="1"/>
      <color rgb="FF000000"/>
      <sz val="10"/>
    </font>
    <font>
      <name val="Arial"/>
      <charset val="1"/>
      <family val="0"/>
      <color rgb="FF1A1A2E"/>
      <sz val="9.5"/>
    </font>
    <font>
      <name val="Arial"/>
      <charset val="1"/>
      <family val="0"/>
      <color rgb="FF595959"/>
      <sz val="10"/>
    </font>
    <font>
      <name val="Arial"/>
      <charset val="1"/>
      <family val="0"/>
      <b val="1"/>
      <color rgb="FF1A1A2E"/>
      <sz val="13"/>
    </font>
  </fonts>
  <fills count="2">
    <fill>
      <patternFill patternType="none"/>
    </fill>
    <fill>
      <patternFill patternType="gray125"/>
    </fill>
  </fills>
  <borders count="5">
    <border>
      <left/>
      <right/>
      <top/>
      <bottom/>
      <diagonal/>
    </border>
    <border>
      <left/>
      <right/>
      <top/>
      <bottom style="thin"/>
      <diagonal/>
    </border>
    <border>
      <left/>
      <right/>
      <top style="thin"/>
      <bottom/>
      <diagonal/>
    </border>
    <border>
      <left/>
      <right/>
      <top style="thin"/>
      <bottom style="double"/>
      <diagonal/>
    </border>
    <border>
      <left/>
      <right/>
      <top/>
      <bottom style="thin">
        <color rgb="FFD9D9D9"/>
      </bottom>
      <diagonal/>
    </border>
  </borders>
  <cellStyleXfs count="20">
    <xf numFmtId="164" fontId="0" fillId="0" borderId="0" applyFont="true" applyBorder="true" applyAlignment="true" applyProtection="true">
      <alignment horizontal="general" vertical="bottom"/>
      <protection hidden="false" locked="tru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2">
    <xf numFmtId="164" fontId="0" fillId="0" borderId="0" xfId="0" applyFont="false" applyBorder="false" applyAlignment="false" applyProtection="false">
      <alignment horizontal="general" vertical="bottom"/>
      <protection hidden="false" locked="true"/>
    </xf>
    <xf numFmtId="164" fontId="0" fillId="0" borderId="0" xfId="0" applyFont="false" applyBorder="false" applyAlignment="true" applyProtection="false">
      <alignment horizontal="general" vertical="bottom"/>
      <protection hidden="false" locked="true"/>
    </xf>
    <xf numFmtId="164" fontId="4" fillId="0" borderId="0" xfId="0" applyFont="true" applyBorder="false" applyAlignment="true" applyProtection="false">
      <alignment horizontal="general" vertical="bottom"/>
      <protection hidden="false" locked="true"/>
    </xf>
    <xf numFmtId="164" fontId="5" fillId="0" borderId="0" xfId="0" applyFont="true" applyBorder="false" applyAlignment="true" applyProtection="false">
      <alignment horizontal="general" vertical="bottom"/>
      <protection hidden="false" locked="true"/>
    </xf>
    <xf numFmtId="164" fontId="6" fillId="0" borderId="0" xfId="0" applyFont="true" applyBorder="false" applyAlignment="true" applyProtection="false">
      <alignment horizontal="general" vertical="bottom"/>
      <protection hidden="false" locked="true"/>
    </xf>
    <xf numFmtId="164" fontId="7" fillId="0" borderId="1" xfId="0" applyFont="true" applyBorder="true" applyAlignment="true" applyProtection="false">
      <alignment horizontal="left" vertical="center"/>
      <protection hidden="false" locked="true"/>
    </xf>
    <xf numFmtId="164" fontId="7" fillId="0" borderId="1" xfId="0" applyFont="true" applyBorder="true" applyAlignment="true" applyProtection="false">
      <alignment horizontal="right" vertical="center"/>
      <protection hidden="false" locked="true"/>
    </xf>
    <xf numFmtId="164" fontId="8" fillId="0" borderId="0" xfId="0" applyFont="true" applyBorder="false" applyAlignment="true" applyProtection="false">
      <alignment horizontal="left" indent="1" vertical="center"/>
      <protection hidden="false" locked="true"/>
    </xf>
    <xf numFmtId="165" fontId="8" fillId="0" borderId="0" xfId="0" applyFont="true" applyBorder="false" applyAlignment="true" applyProtection="false">
      <alignment horizontal="right" vertical="center"/>
      <protection hidden="false" locked="true"/>
    </xf>
    <xf numFmtId="166" fontId="8" fillId="0" borderId="0" xfId="0" applyFont="true" applyBorder="false" applyAlignment="true" applyProtection="false">
      <alignment horizontal="right" vertical="center"/>
      <protection hidden="false" locked="true"/>
    </xf>
    <xf numFmtId="164" fontId="7" fillId="0" borderId="2" xfId="0" applyFont="true" applyBorder="true" applyAlignment="true" applyProtection="false">
      <alignment horizontal="left" indent="1" vertical="center"/>
      <protection hidden="false" locked="true"/>
    </xf>
    <xf numFmtId="166" fontId="7" fillId="0" borderId="2" xfId="0" applyFont="true" applyBorder="true" applyAlignment="true" applyProtection="false">
      <alignment horizontal="right" vertical="center"/>
      <protection hidden="false" locked="true"/>
    </xf>
    <xf numFmtId="167" fontId="8" fillId="0" borderId="0" xfId="0" applyFont="true" applyBorder="false" applyAlignment="true" applyProtection="false">
      <alignment horizontal="right" vertical="center"/>
      <protection hidden="false" locked="true"/>
    </xf>
    <xf numFmtId="164" fontId="7" fillId="0" borderId="0" xfId="0" applyFont="true" applyBorder="false" applyAlignment="true" applyProtection="false">
      <alignment horizontal="general" vertical="bottom"/>
      <protection hidden="false" locked="true"/>
    </xf>
    <xf numFmtId="164" fontId="8" fillId="0" borderId="0" xfId="0" applyFont="true" applyBorder="false" applyAlignment="true" applyProtection="false">
      <alignment horizontal="left" indent="2" vertical="center"/>
      <protection hidden="false" locked="true"/>
    </xf>
    <xf numFmtId="164" fontId="7" fillId="0" borderId="0" xfId="0" applyFont="true" applyBorder="false" applyAlignment="true" applyProtection="false">
      <alignment horizontal="left" indent="1" vertical="center"/>
      <protection hidden="false" locked="true"/>
    </xf>
    <xf numFmtId="166" fontId="7" fillId="0" borderId="0" xfId="0" applyFont="true" applyBorder="false" applyAlignment="true" applyProtection="false">
      <alignment horizontal="right" vertical="center"/>
      <protection hidden="false" locked="true"/>
    </xf>
    <xf numFmtId="164" fontId="7" fillId="0" borderId="3" xfId="0" applyFont="true" applyBorder="true" applyAlignment="true" applyProtection="false">
      <alignment horizontal="left" indent="1" vertical="center"/>
      <protection hidden="false" locked="true"/>
    </xf>
    <xf numFmtId="165" fontId="7" fillId="0" borderId="3" xfId="0" applyFont="true" applyBorder="true" applyAlignment="true" applyProtection="false">
      <alignment horizontal="right" vertical="center"/>
      <protection hidden="false" locked="true"/>
    </xf>
    <xf numFmtId="164" fontId="9" fillId="0" borderId="0" xfId="0" applyFont="true" applyBorder="true" applyAlignment="true" applyProtection="false">
      <alignment horizontal="left" vertical="top" wrapText="true"/>
      <protection hidden="false" locked="true"/>
    </xf>
    <xf numFmtId="164" fontId="7" fillId="0" borderId="1" xfId="0" applyFont="true" applyBorder="true" applyAlignment="false" applyProtection="false">
      <alignment horizontal="general" vertical="bottom"/>
      <protection hidden="false" locked="true"/>
    </xf>
    <xf numFmtId="164" fontId="0" fillId="0" borderId="1" xfId="0" applyFont="false" applyBorder="true" applyAlignment="false" applyProtection="false">
      <alignment horizontal="general" vertical="bottom"/>
      <protection hidden="false" locked="true"/>
    </xf>
    <xf numFmtId="164" fontId="7" fillId="0" borderId="0" xfId="0" applyFont="true" applyBorder="false" applyAlignment="true" applyProtection="false">
      <alignment horizontal="left" vertical="center"/>
      <protection hidden="false" locked="true"/>
    </xf>
    <xf numFmtId="164" fontId="14" fillId="0" borderId="4" xfId="0" applyFont="true" applyBorder="true" applyAlignment="false" applyProtection="false">
      <alignment horizontal="general" vertical="bottom"/>
      <protection hidden="false" locked="true"/>
    </xf>
    <xf numFmtId="168" fontId="14" fillId="0" borderId="4" xfId="0" applyFont="true" applyBorder="true" applyAlignment="true" applyProtection="false">
      <alignment horizontal="right" vertical="center"/>
      <protection hidden="false" locked="true"/>
    </xf>
    <xf numFmtId="167" fontId="15" fillId="0" borderId="0" xfId="0" applyFont="true" applyBorder="false" applyAlignment="true" applyProtection="false">
      <alignment horizontal="right" vertical="center"/>
      <protection hidden="false" locked="true"/>
    </xf>
    <xf numFmtId="167" fontId="15" fillId="0" borderId="2" xfId="0" applyFont="true" applyBorder="true" applyAlignment="true" applyProtection="false">
      <alignment horizontal="right" vertical="center"/>
      <protection hidden="false" locked="true"/>
    </xf>
    <xf numFmtId="167" fontId="15" fillId="0" borderId="3" xfId="0" applyFont="true" applyBorder="true" applyAlignment="true" applyProtection="false">
      <alignment horizontal="right" vertical="center"/>
      <protection hidden="false" locked="true"/>
    </xf>
    <xf numFmtId="164" fontId="16" fillId="0" borderId="0" xfId="0" applyFont="true" applyBorder="false" applyAlignment="true" applyProtection="false">
      <alignment horizontal="general" vertical="bottom"/>
      <protection hidden="false" locked="true"/>
    </xf>
    <xf numFmtId="164" fontId="8" fillId="0" borderId="4" xfId="0" applyFont="true" applyBorder="true" applyAlignment="true" applyProtection="false">
      <alignment horizontal="general" vertical="bottom"/>
      <protection hidden="false" locked="true"/>
    </xf>
    <xf numFmtId="167" fontId="8" fillId="0" borderId="4" xfId="0" applyFont="true" applyBorder="true" applyAlignment="true" applyProtection="false">
      <alignment horizontal="right" vertical="center"/>
      <protection hidden="false" locked="true"/>
    </xf>
    <xf numFmtId="170" fontId="8" fillId="0" borderId="4" xfId="0" applyFont="true" applyBorder="true" applyAlignment="true" applyProtection="false">
      <alignment horizontal="right" vertical="center"/>
      <protection hidden="false" locked="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3B3B3"/>
      <rgbColor rgb="FF4F81BD"/>
      <rgbColor rgb="FF9999FF"/>
      <rgbColor rgb="FFC0504D"/>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BBB59"/>
      <rgbColor rgb="FFFFCC00"/>
      <rgbColor rgb="FFFF9900"/>
      <rgbColor rgb="FFFF6600"/>
      <rgbColor rgb="FF8064A2"/>
      <rgbColor rgb="FF969696"/>
      <rgbColor rgb="FF003366"/>
      <rgbColor rgb="FF339966"/>
      <rgbColor rgb="FF003300"/>
      <rgbColor rgb="FF333300"/>
      <rgbColor rgb="FF993300"/>
      <rgbColor rgb="FF595959"/>
      <rgbColor rgb="FF1F4E79"/>
      <rgbColor rgb="FF1A1A2E"/>
    </indexedColors>
  </colors>
</styleSheet>
</file>

<file path=xl/_rels/workbook.xml.rels><?xml version="1.0" encoding="UTF-8"?>
<Relationships xmlns="http://schemas.openxmlformats.org/package/2006/relationships"><Relationship Id="rId1" Target="theme/theme1.xml" Type="http://schemas.openxmlformats.org/officeDocument/2006/relationships/theme"></Relationship><Relationship Id="rId2" Target="styles.xml" Type="http://schemas.openxmlformats.org/officeDocument/2006/relationships/styles"></Relationship><Relationship Id="rId3" Target="worksheets/sheet1.xml" Type="http://schemas.openxmlformats.org/officeDocument/2006/relationships/worksheet"></Relationship><Relationship Id="rId4" Target="worksheets/sheet2.xml" Type="http://schemas.openxmlformats.org/officeDocument/2006/relationships/worksheet"></Relationship><Relationship Id="rId5" Target="worksheets/sheet3.xml" Type="http://schemas.openxmlformats.org/officeDocument/2006/relationships/worksheet"></Relationship><Relationship Id="rId6" Target="/xl/sharedStrings.xml" Type="http://schemas.openxmlformats.org/officeDocument/2006/relationships/sharedStrings"></Relationship></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Ricavi totali trimestrali — EF2025</a:t>
            </a:r>
          </a:p>
        </c:rich>
      </c:tx>
      <c:overlay val="0"/>
      <c:spPr>
        <a:noFill/>
        <a:ln w="0">
          <a:noFill/>
        </a:ln>
      </c:spPr>
    </c:title>
    <c:autoTitleDeleted val="0"/>
    <c:plotArea>
      <c:barChart>
        <c:barDir val="col"/>
        <c:grouping val="clustered"/>
        <c:varyColors val="0"/>
        <c:ser>
          <c:idx val="0"/>
          <c:order val="0"/>
          <c:tx>
            <c:strRef>
              <c:f>'Income Statement'!B9</c:f>
              <c:strCache>
                <c:ptCount val="1"/>
                <c:pt idx="0">
                  <c:v>Total revenue</c:v>
                </c:pt>
              </c:strCache>
            </c:strRef>
          </c:tx>
          <c:spPr>
            <a:solidFill>
              <a:srgbClr val="1f4e79"/>
            </a:solidFill>
            <a:ln w="0">
              <a:noFill/>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'Income Statement'!$C$6:$F$6</c:f>
              <c:strCache>
                <c:ptCount val="4"/>
                <c:pt idx="0">
                  <c:v>Q1</c:v>
                </c:pt>
                <c:pt idx="1">
                  <c:v>Q2</c:v>
                </c:pt>
                <c:pt idx="2">
                  <c:v>Q3</c:v>
                </c:pt>
                <c:pt idx="3">
                  <c:v>Q4</c:v>
                </c:pt>
              </c:strCache>
            </c:strRef>
          </c:cat>
          <c:val>
            <c:numRef>
              <c:f>'Income Statement'!$C$9:$F$9</c:f>
              <c:numCache>
                <c:formatCode>#,##0_);\(#,##0\)</c:formatCode>
                <c:ptCount val="4"/>
                <c:pt idx="0">
                  <c:v>5730</c:v>
                </c:pt>
                <c:pt idx="1">
                  <c:v>6095</c:v>
                </c:pt>
                <c:pt idx="2">
                  <c:v>6430</c:v>
                </c:pt>
                <c:pt idx="3">
                  <c:v>7260</c:v>
                </c:pt>
              </c:numCache>
            </c:numRef>
          </c:val>
        </c:ser>
        <c:gapWidth val="60"/>
        <c:overlap val="0"/>
        <c:axId val="11542146"/>
        <c:axId val="52108251"/>
      </c:barChart>
      <c:catAx>
        <c:axId val="11542146"/>
        <c:scaling>
          <c:orientation val="minMax"/>
        </c:scaling>
        <c:delete val="0"/>
        <c:axPos val="b"/>
        <c:title>
          <c:tx>
            <c:rich>
              <a:bodyPr rot="0"/>
              <a:lstStyle/>
              <a:p>
                <a:pPr>
                  <a:defRPr b="1" sz="1000" spc="-1" strike="noStrike">
                    <a:solidFill>
                      <a:srgbClr val="000000"/>
                    </a:solidFill>
                    <a:latin typeface="Calibri"/>
                  </a:defRPr>
                </a:pPr>
                <a:r>
                  <a:rPr b="1" sz="1000" spc="-1" strike="noStrike">
                    <a:solidFill>
                      <a:srgbClr val="000000"/>
                    </a:solidFill>
                    <a:latin typeface="Calibri"/>
                  </a:rPr>
                  <a:t>Trimestre</a:t>
                </a:r>
              </a:p>
            </c:rich>
          </c:tx>
          <c:overlay val="0"/>
          <c:spPr>
            <a:noFill/>
            <a:ln w="0">
              <a:noFill/>
            </a:ln>
          </c:spPr>
        </c:title>
        <c:numFmt formatCode="General" sourceLinked="1"/>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52108251"/>
        <c:crosses val="autoZero"/>
        <c:auto val="1"/>
        <c:lblAlgn val="ctr"/>
        <c:lblOffset val="100"/>
        <c:noMultiLvlLbl val="0"/>
      </c:catAx>
      <c:valAx>
        <c:axId val="52108251"/>
        <c:scaling>
          <c:orientation val="minMax"/>
        </c:scaling>
        <c:delete val="0"/>
        <c:axPos val="l"/>
        <c:majorGridlines>
          <c:spPr>
            <a:ln w="0">
              <a:solidFill>
                <a:srgbClr val="b3b3b3"/>
              </a:solidFill>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Migliaia di USD</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11542146"/>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Andamento del margine lordo</a:t>
            </a:r>
          </a:p>
        </c:rich>
      </c:tx>
      <c:overlay val="0"/>
      <c:spPr>
        <a:noFill/>
        <a:ln w="0">
          <a:noFill/>
        </a:ln>
      </c:spPr>
    </c:title>
    <c:autoTitleDeleted val="0"/>
    <c:plotArea>
      <c:lineChart>
        <c:grouping val="standard"/>
        <c:varyColors val="0"/>
        <c:ser>
          <c:idx val="0"/>
          <c:order val="0"/>
          <c:tx>
            <c:strRef>
              <c:f>'Income Statement'!B12</c:f>
              <c:strCache>
                <c:ptCount val="1"/>
                <c:pt idx="0">
                  <c:v>Gross margin</c:v>
                </c:pt>
              </c:strCache>
            </c:strRef>
          </c:tx>
          <c:spPr>
            <a:solidFill>
              <a:srgbClr val="1f4e79"/>
            </a:solidFill>
            <a:ln w="28440">
              <a:solidFill>
                <a:srgbClr val="1f4e79"/>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'Income Statement'!$C$6:$F$6</c:f>
              <c:strCache>
                <c:ptCount val="4"/>
                <c:pt idx="0">
                  <c:v>Q1</c:v>
                </c:pt>
                <c:pt idx="1">
                  <c:v>Q2</c:v>
                </c:pt>
                <c:pt idx="2">
                  <c:v>Q3</c:v>
                </c:pt>
                <c:pt idx="3">
                  <c:v>Q4</c:v>
                </c:pt>
              </c:strCache>
            </c:strRef>
          </c:cat>
          <c:val>
            <c:numRef>
              <c:f>'Income Statement'!$C$12:$F$12</c:f>
              <c:numCache>
                <c:formatCode>0.0%_);\(0.0%\)</c:formatCode>
                <c:ptCount val="4"/>
                <c:pt idx="0">
                  <c:v>0.537521815008726</c:v>
                </c:pt>
                <c:pt idx="1">
                  <c:v>0.542247744052502</c:v>
                </c:pt>
                <c:pt idx="2">
                  <c:v>0.548989113530327</c:v>
                </c:pt>
                <c:pt idx="3">
                  <c:v>0.553719008264463</c:v>
                </c:pt>
              </c:numCache>
            </c:numRef>
          </c:val>
          <c:smooth val="0"/>
        </c:ser>
        <c:hiLowLines>
          <c:spPr>
            <a:ln w="0">
              <a:noFill/>
            </a:ln>
          </c:spPr>
        </c:hiLowLines>
        <c:marker val="0"/>
        <c:axId val="88975637"/>
        <c:axId val="42567370"/>
      </c:lineChart>
      <c:catAx>
        <c:axId val="88975637"/>
        <c:scaling>
          <c:orientation val="minMax"/>
        </c:scaling>
        <c:delete val="0"/>
        <c:axPos val="b"/>
        <c:title>
          <c:tx>
            <c:rich>
              <a:bodyPr rot="0"/>
              <a:lstStyle/>
              <a:p>
                <a:pPr>
                  <a:defRPr b="1" sz="1000" spc="-1" strike="noStrike">
                    <a:solidFill>
                      <a:srgbClr val="000000"/>
                    </a:solidFill>
                    <a:latin typeface="Calibri"/>
                  </a:defRPr>
                </a:pPr>
                <a:r>
                  <a:rPr b="1" sz="1000" spc="-1" strike="noStrike">
                    <a:solidFill>
                      <a:srgbClr val="000000"/>
                    </a:solidFill>
                    <a:latin typeface="Calibri"/>
                  </a:rPr>
                  <a:t>Trimestre</a:t>
                </a:r>
              </a:p>
            </c:rich>
          </c:tx>
          <c:overlay val="0"/>
          <c:spPr>
            <a:noFill/>
            <a:ln w="0">
              <a:noFill/>
            </a:ln>
          </c:spPr>
        </c:title>
        <c:numFmt formatCode="General" sourceLinked="1"/>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42567370"/>
        <c:crosses val="autoZero"/>
        <c:auto val="1"/>
        <c:lblAlgn val="ctr"/>
        <c:lblOffset val="100"/>
        <c:noMultiLvlLbl val="0"/>
      </c:catAx>
      <c:valAx>
        <c:axId val="42567370"/>
        <c:scaling>
          <c:orientation val="minMax"/>
        </c:scaling>
        <c:delete val="0"/>
        <c:axPos val="l"/>
        <c:majorGridlines>
          <c:spPr>
            <a:ln w="0">
              <a:solidFill>
                <a:srgbClr val="b3b3b3"/>
              </a:solidFill>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Margine lordo (%)</a:t>
                </a:r>
              </a:p>
            </c:rich>
          </c:tx>
          <c:overlay val="0"/>
          <c:spPr>
            <a:noFill/>
            <a:ln w="0">
              <a:noFill/>
            </a:ln>
          </c:spPr>
        </c:title>
        <c:numFmt formatCode="0%" sourceLinked="0"/>
        <c:majorTickMark val="none"/>
        <c:minorTickMark val="none"/>
        <c:tickLblPos val="nextTo"/>
        <c:spPr>
          <a:ln w="0">
            <a:solidFill>
              <a:srgbClr val="b3b3b3"/>
            </a:solidFill>
          </a:ln>
        </c:spPr>
        <c:txPr>
          <a:bodyPr/>
          <a:lstStyle/>
          <a:p>
            <a:pPr>
              <a:defRPr b="0" sz="1000" spc="-1" strike="noStrike">
                <a:solidFill>
                  <a:srgbClr val="000000"/>
                </a:solidFill>
                <a:latin typeface="Calibri"/>
              </a:defRPr>
            </a:pPr>
          </a:p>
        </c:txPr>
        <c:crossAx val="88975637"/>
        <c:crosses val="autoZero"/>
        <c:crossBetween val="between"/>
      </c:valAx>
      <c:spPr>
        <a:noFill/>
        <a:ln w="0">
          <a:noFill/>
        </a:ln>
      </c:spPr>
    </c:plotArea>
    <c:plotVisOnly val="1"/>
    <c:dispBlanksAs val="gap"/>
  </c:chart>
  <c:spPr>
    <a:solidFill>
      <a:srgbClr val="ffffff"/>
    </a:solidFill>
    <a:ln w="9360">
      <a:solidFill>
        <a:srgbClr val="d9d9d9"/>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Composizione delle attività — 31 dicembre 2025</a:t>
            </a:r>
          </a:p>
        </c:rich>
      </c:tx>
      <c:overlay val="0"/>
      <c:spPr>
        <a:noFill/>
        <a:ln w="0">
          <a:noFill/>
        </a:ln>
      </c:spPr>
    </c:title>
    <c:autoTitleDeleted val="0"/>
    <c:plotArea>
      <c:pieChart>
        <c:varyColors val="1"/>
        <c:ser>
          <c:idx val="0"/>
          <c:order val="0"/>
          <c:tx>
            <c:strRef>
              <c:f>'Balance Sheet'!G6</c:f>
              <c:strCache>
                <c:ptCount val="1"/>
                <c:pt idx="0">
                  <c:v/>
                </c:pt>
              </c:strCache>
            </c:strRef>
          </c:tx>
          <c:spPr>
            <a:solidFill>
              <a:srgbClr val="4f81bd"/>
            </a:solidFill>
            <a:ln w="0">
              <a:noFill/>
            </a:ln>
          </c:spPr>
          <c:explosion val="0"/>
          <c:dPt>
            <c:idx val="0"/>
            <c:spPr>
              <a:solidFill>
                <a:srgbClr val="4f81bd"/>
              </a:solidFill>
              <a:ln w="0">
                <a:noFill/>
              </a:ln>
            </c:spPr>
          </c:dPt>
          <c:dPt>
            <c:idx val="1"/>
            <c:spPr>
              <a:solidFill>
                <a:srgbClr val="c0504d"/>
              </a:solidFill>
              <a:ln w="0">
                <a:noFill/>
              </a:ln>
            </c:spPr>
          </c:dPt>
          <c:dPt>
            <c:idx val="2"/>
            <c:spPr>
              <a:solidFill>
                <a:srgbClr val="9bbb59"/>
              </a:solidFill>
              <a:ln w="0">
                <a:noFill/>
              </a:ln>
            </c:spPr>
          </c:dPt>
          <c:dPt>
            <c:idx val="3"/>
            <c:spPr>
              <a:solidFill>
                <a:srgbClr val="8064a2"/>
              </a:solidFill>
              <a:ln w="0">
                <a:noFill/>
              </a:ln>
            </c:spPr>
          </c:dPt>
          <c:dPt>
            <c:idx val="4"/>
            <c:spPr>
              <a:solidFill>
                <a:srgbClr val="4bacc6"/>
              </a:solidFill>
              <a:ln w="0">
                <a:noFill/>
              </a:ln>
            </c:spPr>
          </c:dPt>
          <c:dLbls>
            <c:dLbl>
              <c:idx val="0"/>
              <c:txPr>
                <a:bodyPr wrap="none"/>
                <a:lstStyle/>
                <a:p>
                  <a:pPr>
                    <a:defRPr b="0" sz="1000" spc="-1" strike="noStrike">
                      <a:latin typeface="Arial"/>
                    </a:defRPr>
                  </a:pPr>
                </a:p>
              </c:txPr>
              <c:showLegendKey val="0"/>
              <c:showVal val="0"/>
              <c:showCatName val="0"/>
              <c:showSerName val="0"/>
              <c:showPercent val="0"/>
              <c:separator> </c:separator>
            </c:dLbl>
            <c:dLbl>
              <c:idx val="1"/>
              <c:txPr>
                <a:bodyPr wrap="none"/>
                <a:lstStyle/>
                <a:p>
                  <a:pPr>
                    <a:defRPr b="0" sz="1000" spc="-1" strike="noStrike">
                      <a:latin typeface="Arial"/>
                    </a:defRPr>
                  </a:pPr>
                </a:p>
              </c:txPr>
              <c:showLegendKey val="0"/>
              <c:showVal val="0"/>
              <c:showCatName val="0"/>
              <c:showSerName val="0"/>
              <c:showPercent val="0"/>
              <c:separator> </c:separator>
            </c:dLbl>
            <c:dLbl>
              <c:idx val="2"/>
              <c:txPr>
                <a:bodyPr wrap="none"/>
                <a:lstStyle/>
                <a:p>
                  <a:pPr>
                    <a:defRPr b="0" sz="1000" spc="-1" strike="noStrike">
                      <a:latin typeface="Arial"/>
                    </a:defRPr>
                  </a:pPr>
                </a:p>
              </c:txPr>
              <c:showLegendKey val="0"/>
              <c:showVal val="0"/>
              <c:showCatName val="0"/>
              <c:showSerName val="0"/>
              <c:showPercent val="0"/>
              <c:separator> </c:separator>
            </c:dLbl>
            <c:dLbl>
              <c:idx val="3"/>
              <c:txPr>
                <a:bodyPr wrap="none"/>
                <a:lstStyle/>
                <a:p>
                  <a:pPr>
                    <a:defRPr b="0" sz="1000" spc="-1" strike="noStrike">
                      <a:latin typeface="Arial"/>
                    </a:defRPr>
                  </a:pPr>
                </a:p>
              </c:txPr>
              <c:showLegendKey val="0"/>
              <c:showVal val="0"/>
              <c:showCatName val="0"/>
              <c:showSerName val="0"/>
              <c:showPercent val="0"/>
              <c:separator> </c:separator>
            </c:dLbl>
            <c:dLbl>
              <c:idx val="4"/>
              <c:txPr>
                <a:bodyPr wrap="none"/>
                <a:lstStyle/>
                <a:p>
                  <a:pPr>
                    <a:defRPr b="0" sz="1000" spc="-1" strike="noStrike">
                      <a:latin typeface="Arial"/>
                    </a:defRPr>
                  </a:pPr>
                </a:p>
              </c:txPr>
              <c:showLegendKey val="0"/>
              <c:showVal val="0"/>
              <c:showCatName val="0"/>
              <c:showSerName val="0"/>
              <c:showPercent val="0"/>
              <c:separator> </c:separator>
            </c:dLbl>
            <c:txPr>
              <a:bodyPr wrap="none"/>
              <a:lstStyle/>
              <a:p>
                <a:pPr>
                  <a:defRPr b="0" sz="1000" spc="-1" strike="noStrike">
                    <a:latin typeface="Arial"/>
                  </a:defRPr>
                </a:pPr>
              </a:p>
            </c:txPr>
            <c:showLegendKey val="0"/>
            <c:showVal val="0"/>
            <c:showCatName val="0"/>
            <c:showSerName val="0"/>
            <c:showPercent val="0"/>
            <c:separator> </c:separator>
            <c:showLeaderLines val="1"/>
          </c:dLbls>
          <c:cat>
            <c:strRef>
              <c:f>'Balance Sheet'!$F$7:$F$11</c:f>
              <c:strCache>
                <c:ptCount val="5"/>
                <c:pt idx="0">
                  <c:v>Cash and cash equivalents</c:v>
                </c:pt>
                <c:pt idx="1">
                  <c:v>Accounts receivable</c:v>
                </c:pt>
                <c:pt idx="2">
                  <c:v>Inventories</c:v>
                </c:pt>
                <c:pt idx="3">
                  <c:v>Property, plant &amp; equipment</c:v>
                </c:pt>
                <c:pt idx="4">
                  <c:v>Intangible assets</c:v>
                </c:pt>
              </c:strCache>
            </c:strRef>
          </c:cat>
          <c:val>
            <c:numRef>
              <c:f>'Balance Sheet'!$G$7:$G$11</c:f>
              <c:numCache>
                <c:formatCode>#,##0</c:formatCode>
                <c:ptCount val="5"/>
                <c:pt idx="0">
                  <c:v>3200</c:v>
                </c:pt>
                <c:pt idx="1">
                  <c:v>2100</c:v>
                </c:pt>
                <c:pt idx="2">
                  <c:v>1850</c:v>
                </c:pt>
                <c:pt idx="3">
                  <c:v>5400</c:v>
                </c:pt>
                <c:pt idx="4">
                  <c:v>950</c:v>
                </c:pt>
              </c:numCache>
            </c:numRef>
          </c:val>
        </c:ser>
        <c:firstSliceAng val="0"/>
      </c:pieChart>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chart" Target="../charts/chart3.xml"/><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8</xdr:col>
      <xdr:colOff>0</xdr:colOff>
      <xdr:row>5</xdr:row>
      <xdr:rowOff>0</xdr:rowOff>
    </xdr:from>
    <xdr:to>
      <xdr:col>15</xdr:col>
      <xdr:colOff>399240</xdr:colOff>
      <xdr:row>17</xdr:row>
      <xdr:rowOff>43200</xdr:rowOff>
    </xdr:to>
    <xdr:graphicFrame>
      <xdr:nvGraphicFramePr>
        <xdr:cNvPr id="0" name="Chart 1"/>
        <xdr:cNvGraphicFramePr/>
      </xdr:nvGraphicFramePr>
      <xdr:xfrm>
        <a:off x="7203600" y="990720"/>
        <a:ext cx="4679640" cy="251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0</xdr:colOff>
      <xdr:row>20</xdr:row>
      <xdr:rowOff>0</xdr:rowOff>
    </xdr:from>
    <xdr:to>
      <xdr:col>15</xdr:col>
      <xdr:colOff>399240</xdr:colOff>
      <xdr:row>31</xdr:row>
      <xdr:rowOff>109800</xdr:rowOff>
    </xdr:to>
    <xdr:graphicFrame>
      <xdr:nvGraphicFramePr>
        <xdr:cNvPr id="1" name="Chart 2"/>
        <xdr:cNvGraphicFramePr/>
      </xdr:nvGraphicFramePr>
      <xdr:xfrm>
        <a:off x="7203600" y="4095720"/>
        <a:ext cx="4679640" cy="25196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0</xdr:colOff>
      <xdr:row>1</xdr:row>
      <xdr:rowOff>0</xdr:rowOff>
    </xdr:from>
    <xdr:to>
      <xdr:col>10</xdr:col>
      <xdr:colOff>396000</xdr:colOff>
      <xdr:row>2</xdr:row>
      <xdr:rowOff>151920</xdr:rowOff>
    </xdr:to>
    <xdr:pic>
      <xdr:nvPicPr>
        <xdr:cNvPr id="2" name="Image 3" descr="Picture"/>
        <xdr:cNvPicPr/>
      </xdr:nvPicPr>
      <xdr:blipFill>
        <a:blip r:embed="rId3"/>
        <a:stretch/>
      </xdr:blipFill>
      <xdr:spPr>
        <a:xfrm>
          <a:off x="7203600" y="190440"/>
          <a:ext cx="1618920" cy="3805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0</xdr:colOff>
      <xdr:row>13</xdr:row>
      <xdr:rowOff>0</xdr:rowOff>
    </xdr:from>
    <xdr:to>
      <xdr:col>10</xdr:col>
      <xdr:colOff>237240</xdr:colOff>
      <xdr:row>27</xdr:row>
      <xdr:rowOff>182880</xdr:rowOff>
    </xdr:to>
    <xdr:graphicFrame>
      <xdr:nvGraphicFramePr>
        <xdr:cNvPr id="3" name="Chart 1"/>
        <xdr:cNvGraphicFramePr/>
      </xdr:nvGraphicFramePr>
      <xdr:xfrm>
        <a:off x="5474880" y="2647800"/>
        <a:ext cx="4679640" cy="305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1</xdr:row>
      <xdr:rowOff>0</xdr:rowOff>
    </xdr:from>
    <xdr:to>
      <xdr:col>5</xdr:col>
      <xdr:colOff>1618920</xdr:colOff>
      <xdr:row>2</xdr:row>
      <xdr:rowOff>151920</xdr:rowOff>
    </xdr:to>
    <xdr:pic>
      <xdr:nvPicPr>
        <xdr:cNvPr id="4" name="Image 2" descr="Picture"/>
        <xdr:cNvPicPr/>
      </xdr:nvPicPr>
      <xdr:blipFill>
        <a:blip r:embed="rId2"/>
        <a:stretch/>
      </xdr:blipFill>
      <xdr:spPr>
        <a:xfrm>
          <a:off x="5474880" y="190440"/>
          <a:ext cx="1618920" cy="3805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a:ea typeface=""/>
        <a:cs typeface=""/>
      </a:majorFont>
      <a:minorFont>
        <a:latin typeface="Calibri" pitchFamily="0"/>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objectDefaults/>
  <a:extraClrSchemeLst/>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G22"/>
  <sheetViews>
    <sheetView showGridLines="false" showRowColHeaders="true" showZeros="true" tabSelected="true" showOutlineSymbols="true" defaultGridColor="true" view="normal" topLeftCell="A1" colorId="64" zoomScale="100" zoomScaleNormal="100" zoomScalePageLayoutView="100" workbookViewId="0">
      <pane activePane="bottomRight" state="frozen" topLeftCell="C7" xSplit="2" ySplit="6"/>
      <selection activeCell="A1" activeCellId="0" pane="topLeft" sqref="A1"/>
      <selection activeCell="C1" activeCellId="0" pane="topRight" sqref="C1"/>
      <selection activeCell="A7" activeCellId="0" pane="bottomLeft" sqref="A7"/>
      <selection activeCell="A1" activeCellId="0" pane="bottomRight" sqref="A1"/>
    </sheetView>
  </sheetViews>
  <sheetFormatPr defaultColWidth="8.6796875" defaultRowHeight="15"/>
  <cols>
    <col customWidth="true" max="1" min="1" style="1" width="2"/>
    <col customWidth="true" max="2" min="2" style="1" width="34"/>
    <col customWidth="true" max="7" min="3" style="1" width="11.5"/>
  </cols>
  <sheetData>
    <row r="1"/>
    <row r="2" ht="18" customHeight="true">
      <c r="B2" s="2" t="s">
        <v>0</v>
      </c>
    </row>
    <row r="3" ht="15" customHeight="true">
      <c r="B3" s="3" t="s">
        <v>56</v>
      </c>
    </row>
    <row r="4" ht="15" customHeight="true">
      <c r="B4" s="4" t="s">
        <v>57</v>
      </c>
    </row>
    <row r="5"/>
    <row r="6" ht="15" customHeight="true">
      <c r="B6" s="5"/>
      <c r="C6" s="6" t="s">
        <v>3</v>
      </c>
      <c r="D6" s="6" t="s">
        <v>4</v>
      </c>
      <c r="E6" s="6" t="s">
        <v>5</v>
      </c>
      <c r="F6" s="6" t="s">
        <v>6</v>
      </c>
      <c r="G6" s="6" t="s">
        <v>58</v>
      </c>
    </row>
    <row r="7" ht="16.5" customHeight="true">
      <c r="B7" s="7" t="s">
        <v>59</v>
      </c>
      <c r="C7" s="8" t="n">
        <v>4820</v>
      </c>
      <c r="D7" s="8" t="n">
        <v>5110</v>
      </c>
      <c r="E7" s="8" t="n">
        <v>5390</v>
      </c>
      <c r="F7" s="8" t="n">
        <v>6050</v>
      </c>
      <c r="G7" s="8" t="n">
        <f>SUM(C7:F7)</f>
        <v>21370</v>
      </c>
    </row>
    <row r="8" ht="16.5" customHeight="true">
      <c r="B8" s="7" t="s">
        <v>60</v>
      </c>
      <c r="C8" s="9" t="n">
        <v>910</v>
      </c>
      <c r="D8" s="9" t="n">
        <v>985</v>
      </c>
      <c r="E8" s="9" t="n">
        <v>1040</v>
      </c>
      <c r="F8" s="9" t="n">
        <v>1210</v>
      </c>
      <c r="G8" s="9" t="n">
        <f>SUM(C8:F8)</f>
        <v>4145</v>
      </c>
    </row>
    <row r="9" ht="16.5" customHeight="true">
      <c r="B9" s="10" t="s">
        <v>61</v>
      </c>
      <c r="C9" s="11" t="n">
        <f>SUM(C7:C8)</f>
        <v>5730</v>
      </c>
      <c r="D9" s="11" t="n">
        <f>SUM(D7:D8)</f>
        <v>6095</v>
      </c>
      <c r="E9" s="11" t="n">
        <f>SUM(E7:E8)</f>
        <v>6430</v>
      </c>
      <c r="F9" s="11" t="n">
        <f>SUM(F7:F8)</f>
        <v>7260</v>
      </c>
      <c r="G9" s="11" t="n">
        <f>SUM(G7:G8)</f>
        <v>25515</v>
      </c>
    </row>
    <row r="10" ht="16.5" customHeight="true">
      <c r="B10" s="7" t="s">
        <v>62</v>
      </c>
      <c r="C10" s="9" t="n">
        <v>2650</v>
      </c>
      <c r="D10" s="9" t="n">
        <v>2790</v>
      </c>
      <c r="E10" s="9" t="n">
        <v>2900</v>
      </c>
      <c r="F10" s="9" t="n">
        <v>3240</v>
      </c>
      <c r="G10" s="9" t="n">
        <f>SUM(C10:F10)</f>
        <v>11580</v>
      </c>
    </row>
    <row r="11" ht="16.5" customHeight="true">
      <c r="B11" s="10" t="s">
        <v>63</v>
      </c>
      <c r="C11" s="11" t="n">
        <f>C9-C10</f>
        <v>3080</v>
      </c>
      <c r="D11" s="11" t="n">
        <f>D9-D10</f>
        <v>3305</v>
      </c>
      <c r="E11" s="11" t="n">
        <f>E9-E10</f>
        <v>3530</v>
      </c>
      <c r="F11" s="11" t="n">
        <f>F9-F10</f>
        <v>4020</v>
      </c>
      <c r="G11" s="11" t="n">
        <f>G9-G10</f>
        <v>13935</v>
      </c>
    </row>
    <row r="12" ht="16.5" customHeight="true">
      <c r="B12" s="7" t="s">
        <v>64</v>
      </c>
      <c r="C12" s="12" t="n">
        <f>C11/C9</f>
        <v>0.537521815008726</v>
      </c>
      <c r="D12" s="12" t="n">
        <f>D11/D9</f>
        <v>0.542247744052502</v>
      </c>
      <c r="E12" s="12" t="n">
        <f>E11/E9</f>
        <v>0.548989113530327</v>
      </c>
      <c r="F12" s="12" t="n">
        <f>F11/F9</f>
        <v>0.553719008264463</v>
      </c>
      <c r="G12" s="12" t="n">
        <f>G11/G9</f>
        <v>0.546149323927102</v>
      </c>
    </row>
    <row r="13" ht="15" customHeight="true">
      <c r="B13" s="13" t="s">
        <v>65</v>
      </c>
    </row>
    <row r="14" ht="16.5" customHeight="true">
      <c r="B14" s="14" t="s">
        <v>66</v>
      </c>
      <c r="C14" s="9" t="n">
        <v>620</v>
      </c>
      <c r="D14" s="9" t="n">
        <v>655</v>
      </c>
      <c r="E14" s="9" t="n">
        <v>690</v>
      </c>
      <c r="F14" s="9" t="n">
        <v>760</v>
      </c>
      <c r="G14" s="9" t="n">
        <f>SUM(C14:F14)</f>
        <v>2725</v>
      </c>
    </row>
    <row r="15" ht="16.5" customHeight="true">
      <c r="B15" s="14" t="s">
        <v>67</v>
      </c>
      <c r="C15" s="9" t="n">
        <v>540</v>
      </c>
      <c r="D15" s="9" t="n">
        <v>540</v>
      </c>
      <c r="E15" s="9" t="n">
        <v>565</v>
      </c>
      <c r="F15" s="9" t="n">
        <v>590</v>
      </c>
      <c r="G15" s="9" t="n">
        <f>SUM(C15:F15)</f>
        <v>2235</v>
      </c>
    </row>
    <row r="16" ht="16.5" customHeight="true">
      <c r="B16" s="14" t="s">
        <v>68</v>
      </c>
      <c r="C16" s="9" t="n">
        <v>380</v>
      </c>
      <c r="D16" s="9" t="n">
        <v>385</v>
      </c>
      <c r="E16" s="9" t="n">
        <v>390</v>
      </c>
      <c r="F16" s="9" t="n">
        <v>410</v>
      </c>
      <c r="G16" s="9" t="n">
        <f>SUM(C16:F16)</f>
        <v>1565</v>
      </c>
    </row>
    <row r="17" ht="16.5" customHeight="true">
      <c r="B17" s="10" t="s">
        <v>69</v>
      </c>
      <c r="C17" s="11" t="n">
        <f>SUM(C14:C16)</f>
        <v>1540</v>
      </c>
      <c r="D17" s="11" t="n">
        <f>SUM(D14:D16)</f>
        <v>1580</v>
      </c>
      <c r="E17" s="11" t="n">
        <f>SUM(E14:E16)</f>
        <v>1645</v>
      </c>
      <c r="F17" s="11" t="n">
        <f>SUM(F14:F16)</f>
        <v>1760</v>
      </c>
      <c r="G17" s="11" t="n">
        <f>SUM(G14:G16)</f>
        <v>6525</v>
      </c>
    </row>
    <row r="18" ht="16.5" customHeight="true">
      <c r="B18" s="15" t="s">
        <v>70</v>
      </c>
      <c r="C18" s="16" t="n">
        <f>C11-C17</f>
        <v>1540</v>
      </c>
      <c r="D18" s="16" t="n">
        <f>D11-D17</f>
        <v>1725</v>
      </c>
      <c r="E18" s="16" t="n">
        <f>E11-E17</f>
        <v>1885</v>
      </c>
      <c r="F18" s="16" t="n">
        <f>F11-F17</f>
        <v>2260</v>
      </c>
      <c r="G18" s="16" t="n">
        <f>G11-G17</f>
        <v>7410</v>
      </c>
    </row>
    <row r="19" ht="16.5" customHeight="true">
      <c r="B19" s="7" t="s">
        <v>71</v>
      </c>
      <c r="C19" s="9" t="n">
        <f>ROUND(C18*Assumptions!$C$6,0)</f>
        <v>385</v>
      </c>
      <c r="D19" s="9" t="n">
        <f>ROUND(D18*Assumptions!$C$6,0)</f>
        <v>431</v>
      </c>
      <c r="E19" s="9" t="n">
        <f>ROUND(E18*Assumptions!$C$6,0)</f>
        <v>471</v>
      </c>
      <c r="F19" s="9" t="n">
        <f>ROUND(F18*Assumptions!$C$6,0)</f>
        <v>565</v>
      </c>
      <c r="G19" s="9" t="n">
        <f>ROUND(G18*Assumptions!$C$6,0)</f>
        <v>1853</v>
      </c>
    </row>
    <row r="20" ht="16.5" customHeight="true">
      <c r="B20" s="17" t="s">
        <v>72</v>
      </c>
      <c r="C20" s="18" t="n">
        <f>C18-C19</f>
        <v>1155</v>
      </c>
      <c r="D20" s="18" t="n">
        <f>D18-D19</f>
        <v>1294</v>
      </c>
      <c r="E20" s="18" t="n">
        <f>E18-E19</f>
        <v>1414</v>
      </c>
      <c r="F20" s="18" t="n">
        <f>F18-F19</f>
        <v>1695</v>
      </c>
      <c r="G20" s="18" t="n">
        <f>G18-G19</f>
        <v>5557</v>
      </c>
    </row>
    <row r="21"/>
    <row r="22" ht="39.75" customHeight="true">
      <c r="B22" s="19" t="s">
        <v>73</v>
      </c>
      <c r="C22" s="19"/>
      <c r="D22" s="19"/>
      <c r="E22" s="19"/>
      <c r="F22" s="19"/>
      <c r="G22" s="19"/>
    </row>
  </sheetData>
  <mergeCells count="1">
    <mergeCell ref="B22:G22"/>
  </mergeCells>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G25"/>
  <sheetViews>
    <sheetView showGridLines="false" showRowColHeaders="true" showZeros="true" showOutlineSymbols="true" defaultGridColor="true" view="normal" topLeftCell="A1" colorId="64" zoomScale="100" zoomScaleNormal="100" zoomScalePageLayoutView="100" workbookViewId="0">
      <selection activeCell="A1" activeCellId="0" pane="topLeft" sqref="A1"/>
    </sheetView>
  </sheetViews>
  <sheetFormatPr defaultColWidth="8.6796875" defaultRowHeight="15"/>
  <cols>
    <col customWidth="true" max="1" min="1" style="1" width="2"/>
    <col customWidth="true" max="2" min="2" style="1" width="38"/>
    <col customWidth="true" max="3" min="3" style="1" width="13"/>
    <col customWidth="true" max="4" min="4" style="1" width="16"/>
    <col customWidth="true" max="6" min="6" width="26"/>
    <col customWidth="true" max="7" min="7" width="11"/>
  </cols>
  <sheetData>
    <row r="1"/>
    <row r="2" ht="18" customHeight="true">
      <c r="B2" s="2" t="s">
        <v>0</v>
      </c>
    </row>
    <row r="3" ht="15" customHeight="true">
      <c r="B3" s="3" t="s">
        <v>74</v>
      </c>
    </row>
    <row r="4" ht="15" customHeight="true">
      <c r="B4" s="4" t="s">
        <v>75</v>
      </c>
    </row>
    <row r="5"/>
    <row r="6" ht="15" customHeight="true">
      <c r="B6" s="5"/>
      <c r="C6" s="6" t="s">
        <v>76</v>
      </c>
      <c r="D6" s="6" t="s">
        <v>77</v>
      </c>
      <c r="F6" s="20" t="s">
        <v>78</v>
      </c>
      <c r="G6" s="21"/>
    </row>
    <row r="7" ht="16.5" customHeight="true">
      <c r="B7" s="22" t="s">
        <v>79</v>
      </c>
      <c r="F7" s="23" t="s">
        <v>80</v>
      </c>
      <c r="G7" s="24" t="n">
        <f>C8</f>
        <v>3200</v>
      </c>
    </row>
    <row r="8" ht="16.5" customHeight="true">
      <c r="B8" s="7" t="s">
        <v>80</v>
      </c>
      <c r="C8" s="8" t="n">
        <v>3200</v>
      </c>
      <c r="D8" s="25" t="n">
        <f>C8/$C$14</f>
        <v>0.237037037037037</v>
      </c>
      <c r="F8" s="23" t="s">
        <v>81</v>
      </c>
      <c r="G8" s="24" t="n">
        <f>C9</f>
        <v>2100</v>
      </c>
    </row>
    <row r="9" ht="16.5" customHeight="true">
      <c r="B9" s="7" t="s">
        <v>82</v>
      </c>
      <c r="C9" s="9" t="n">
        <v>2100</v>
      </c>
      <c r="D9" s="25" t="n">
        <f>C9/$C$14</f>
        <v>0.155555555555556</v>
      </c>
      <c r="F9" s="23" t="s">
        <v>83</v>
      </c>
      <c r="G9" s="24" t="n">
        <f>C10</f>
        <v>1850</v>
      </c>
    </row>
    <row r="10" ht="16.5" customHeight="true">
      <c r="B10" s="7" t="s">
        <v>83</v>
      </c>
      <c r="C10" s="9" t="n">
        <v>1850</v>
      </c>
      <c r="D10" s="25" t="n">
        <f>C10/$C$14</f>
        <v>0.137037037037037</v>
      </c>
      <c r="F10" s="23" t="s">
        <v>84</v>
      </c>
      <c r="G10" s="24" t="n">
        <f>C12</f>
        <v>5400</v>
      </c>
    </row>
    <row r="11" ht="16.5" customHeight="true">
      <c r="B11" s="10" t="s">
        <v>85</v>
      </c>
      <c r="C11" s="11" t="n">
        <f>SUM(C8:C10)</f>
        <v>7150</v>
      </c>
      <c r="D11" s="26" t="n">
        <f>C11/$C$14</f>
        <v>0.52962962962963</v>
      </c>
      <c r="F11" s="23" t="s">
        <v>86</v>
      </c>
      <c r="G11" s="24" t="n">
        <f>C13</f>
        <v>950</v>
      </c>
    </row>
    <row r="12" ht="16.5" customHeight="true">
      <c r="B12" s="7" t="s">
        <v>87</v>
      </c>
      <c r="C12" s="9" t="n">
        <v>5400</v>
      </c>
      <c r="D12" s="25" t="n">
        <f>C12/$C$14</f>
        <v>0.4</v>
      </c>
    </row>
    <row r="13" ht="16.5" customHeight="true">
      <c r="B13" s="7" t="s">
        <v>88</v>
      </c>
      <c r="C13" s="9" t="n">
        <v>950</v>
      </c>
      <c r="D13" s="25" t="n">
        <f>C13/$C$14</f>
        <v>0.0703703703703704</v>
      </c>
    </row>
    <row r="14" ht="16.5" customHeight="true">
      <c r="B14" s="17" t="s">
        <v>89</v>
      </c>
      <c r="C14" s="18" t="n">
        <f>C11+C12+C13</f>
        <v>13500</v>
      </c>
      <c r="D14" s="27" t="n">
        <f>C14/$C$14</f>
        <v>1</v>
      </c>
    </row>
    <row r="15"/>
    <row r="16" ht="16.5" customHeight="true">
      <c r="B16" s="22" t="s">
        <v>90</v>
      </c>
    </row>
    <row r="17" ht="16.5" customHeight="true">
      <c r="B17" s="7" t="s">
        <v>91</v>
      </c>
      <c r="C17" s="8" t="n">
        <v>1600</v>
      </c>
      <c r="D17" s="25" t="n">
        <f>C17/$C$14</f>
        <v>0.118518518518519</v>
      </c>
    </row>
    <row r="18" ht="16.5" customHeight="true">
      <c r="B18" s="7" t="s">
        <v>92</v>
      </c>
      <c r="C18" s="9" t="n">
        <v>900</v>
      </c>
      <c r="D18" s="25" t="n">
        <f>C18/$C$14</f>
        <v>0.0666666666666667</v>
      </c>
    </row>
    <row r="19" ht="16.5" customHeight="true">
      <c r="B19" s="10" t="s">
        <v>93</v>
      </c>
      <c r="C19" s="11" t="n">
        <f>SUM(C17:C18)</f>
        <v>2500</v>
      </c>
      <c r="D19" s="26" t="n">
        <f>C19/$C$14</f>
        <v>0.185185185185185</v>
      </c>
    </row>
    <row r="20" ht="16.5" customHeight="true">
      <c r="B20" s="7" t="s">
        <v>94</v>
      </c>
      <c r="C20" s="9" t="n">
        <v>3000</v>
      </c>
      <c r="D20" s="25" t="n">
        <f>C20/$C$14</f>
        <v>0.222222222222222</v>
      </c>
    </row>
    <row r="21" ht="16.5" customHeight="true">
      <c r="B21" s="10" t="s">
        <v>95</v>
      </c>
      <c r="C21" s="11" t="n">
        <f>C19+C20</f>
        <v>5500</v>
      </c>
      <c r="D21" s="26" t="n">
        <f>C21/$C$14</f>
        <v>0.407407407407407</v>
      </c>
    </row>
    <row r="22" ht="16.5" customHeight="true">
      <c r="B22" s="7" t="s">
        <v>96</v>
      </c>
      <c r="C22" s="9" t="n">
        <v>4000</v>
      </c>
      <c r="D22" s="25" t="n">
        <f>C22/$C$14</f>
        <v>0.296296296296296</v>
      </c>
    </row>
    <row r="23" ht="16.5" customHeight="true">
      <c r="B23" s="7" t="s">
        <v>97</v>
      </c>
      <c r="C23" s="9" t="n">
        <v>4000</v>
      </c>
      <c r="D23" s="25" t="n">
        <f>C23/$C$14</f>
        <v>0.296296296296296</v>
      </c>
    </row>
    <row r="24" ht="16.5" customHeight="true">
      <c r="B24" s="10" t="s">
        <v>98</v>
      </c>
      <c r="C24" s="11" t="n">
        <f>SUM(C22:C23)</f>
        <v>8000</v>
      </c>
      <c r="D24" s="26" t="n">
        <f>C24/$C$14</f>
        <v>0.592592592592593</v>
      </c>
    </row>
    <row r="25" ht="16.5" customHeight="true">
      <c r="B25" s="17" t="s">
        <v>99</v>
      </c>
      <c r="C25" s="18" t="n">
        <f>C21+C24</f>
        <v>13500</v>
      </c>
      <c r="D25" s="27" t="n">
        <f>C25/$C$14</f>
        <v>1</v>
      </c>
    </row>
  </sheetData>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tabColor rgb="FF1F4E79"/>
    <pageSetUpPr/>
  </sheetPr>
  <dimension ref="B2:C10"/>
  <sheetViews>
    <sheetView showGridLines="false" showRowColHeaders="true" showZeros="true" showOutlineSymbols="true" defaultGridColor="true" view="normal" topLeftCell="A1" colorId="64" zoomScale="100" zoomScaleNormal="100" zoomScalePageLayoutView="100" workbookViewId="0">
      <selection activeCell="A1" activeCellId="0" pane="topLeft" sqref="A1"/>
    </sheetView>
  </sheetViews>
  <sheetFormatPr defaultColWidth="8.6796875" defaultRowHeight="15"/>
  <cols>
    <col customWidth="true" max="1" min="1" style="1" width="2"/>
    <col customWidth="true" max="2" min="2" style="1" width="34"/>
    <col customWidth="true" max="3" min="3" style="1" width="12"/>
  </cols>
  <sheetData>
    <row r="1"/>
    <row r="2" ht="15.75" customHeight="true">
      <c r="B2" s="28" t="s">
        <v>100</v>
      </c>
    </row>
    <row r="3"/>
    <row r="4"/>
    <row r="5" ht="15" customHeight="true">
      <c r="B5" s="5" t="s">
        <v>101</v>
      </c>
      <c r="C5" s="6" t="s">
        <v>102</v>
      </c>
    </row>
    <row r="6" ht="16.5" customHeight="true">
      <c r="B6" s="29" t="s">
        <v>103</v>
      </c>
      <c r="C6" s="30" t="n">
        <v>0.25</v>
      </c>
    </row>
    <row r="7" ht="16.5" customHeight="true">
      <c r="B7" s="29" t="s">
        <v>104</v>
      </c>
      <c r="C7" s="30" t="n">
        <v>0.12</v>
      </c>
    </row>
    <row r="8" ht="16.5" customHeight="true">
      <c r="B8" s="29" t="s">
        <v>105</v>
      </c>
      <c r="C8" s="31" t="n">
        <v>1.08</v>
      </c>
    </row>
    <row r="9"/>
    <row r="10" ht="36" customHeight="true">
      <c r="B10" s="19" t="s">
        <v>106</v>
      </c>
      <c r="C10" s="19"/>
    </row>
  </sheetData>
  <mergeCells count="1">
    <mergeCell ref="B10:C10"/>
  </mergeCells>
  <printOptions gridLinesSet="true"/>
  <pageMargins left="0.75" right="0.75" top="1" bottom="1" header="0.511811023622047" footer="0.511811023622047"/>
  <pageSetup cellComments="none" copies="1" fitToHeight="1" fitToWidth="1" horizontalDpi="300" orientation="portrait" pageOrder="downThenOver" paperSize="9" scale="100" verticalDpi="300"/>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2026-07-07T09:58:56Z</dcterms:created>
  <dc:creator>openpyxl</dc:creator>
  <dc:description/>
  <dc:language>en-US</dc:language>
  <cp:lastModifiedBy/>
  <dcterms:modified xsi:type="dcterms:W3CDTF">2026-07-07T10:02:26Z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